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SWI-PHI\SWI72-02 2023 Hospital Rate Setting\Work Transmittals\20230405 - DRG and EAPG Calculators v1.1\"/>
    </mc:Choice>
  </mc:AlternateContent>
  <bookViews>
    <workbookView xWindow="-105" yWindow="-105" windowWidth="23250" windowHeight="12570"/>
  </bookViews>
  <sheets>
    <sheet name="Cover" sheetId="8" r:id="rId1"/>
    <sheet name="Structure" sheetId="10" r:id="rId2"/>
    <sheet name="Calculator Instructions" sheetId="11" r:id="rId3"/>
    <sheet name="Interactive Calculator" sheetId="4" r:id="rId4"/>
    <sheet name="DRG Table" sheetId="16" r:id="rId5"/>
    <sheet name="Provider Table" sheetId="12" r:id="rId6"/>
  </sheets>
  <definedNames>
    <definedName name="_xlnm._FilterDatabase" localSheetId="4" hidden="1">'DRG Table'!$A$8:$H$1338</definedName>
    <definedName name="_xlnm._FilterDatabase" localSheetId="5" hidden="1">'Provider Table'!$A$9:$H$194</definedName>
    <definedName name="_PRIVIA_COMMENT_DF2A9CCF_274F_46E8_85B6_" localSheetId="3">'Interactive Calculator'!$E$37</definedName>
    <definedName name="Active_Outlier_Ind">'Interactive Calculator'!$E$42</definedName>
    <definedName name="Active_Payment">'Interactive Calculator'!$E$54</definedName>
    <definedName name="Active_Transfer_Ind">'Interactive Calculator'!$E$36</definedName>
    <definedName name="Age">'Interactive Calculator'!$E$10</definedName>
    <definedName name="APR_DRG">'Interactive Calculator'!$E$14</definedName>
    <definedName name="Billed">'Interactive Calculator'!$E$7</definedName>
    <definedName name="Copay">'Interactive Calculator'!$E$12</definedName>
    <definedName name="DEFAULT_CCR">'Provider Table'!$F$194</definedName>
    <definedName name="DEFAULT_MEDICAID_ID">'Provider Table'!$A$194</definedName>
    <definedName name="DEFAULT_NAME">'Provider Table'!$B$194</definedName>
    <definedName name="DEFAULT_PROV_ADJ">'Provider Table'!$H$194</definedName>
    <definedName name="DEFAULT_RATE">'Provider Table'!$E$194</definedName>
    <definedName name="DEFAULT_STATE">'Provider Table'!$C$194</definedName>
    <definedName name="DEFAULT_THRESHOLD">'Provider Table'!$G$194</definedName>
    <definedName name="DEFAULT_TYPE">'Provider Table'!$D$194</definedName>
    <definedName name="DRG_Base_Pay" localSheetId="3">'Interactive Calculator'!$E$34</definedName>
    <definedName name="DRG_Table" localSheetId="4">'DRG Table'!$A$8:$H$1280</definedName>
    <definedName name="LOS">'Interactive Calculator'!$E$8</definedName>
    <definedName name="Medicaid_ID">'Interactive Calculator'!$E$13</definedName>
    <definedName name="Other_Covg">'Interactive Calculator'!$E$11</definedName>
    <definedName name="_xlnm.Print_Area" localSheetId="2">'Calculator Instructions'!$B$2:$F$36</definedName>
    <definedName name="_xlnm.Print_Area" localSheetId="0">Cover!$B$2:$F$19</definedName>
    <definedName name="_xlnm.Print_Area" localSheetId="3">'Interactive Calculator'!$B$1:$G$55</definedName>
    <definedName name="_xlnm.Print_Area" localSheetId="1">Structure!$B$2:$F$26</definedName>
    <definedName name="_xlnm.Print_Titles" localSheetId="2">'Calculator Instructions'!$13:$13</definedName>
    <definedName name="PROVIDER_TABLE">'Provider Table'!$A$9:$H$57</definedName>
    <definedName name="Xfer_Status">'Interactive Calculator'!$E$9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4" l="1"/>
  <c r="E51" i="4"/>
  <c r="E48" i="4"/>
  <c r="E17" i="4"/>
  <c r="E29" i="4" l="1"/>
  <c r="E27" i="4"/>
  <c r="E24" i="4"/>
  <c r="E23" i="4"/>
  <c r="E20" i="4"/>
  <c r="E50" i="4" l="1"/>
  <c r="E52" i="4"/>
  <c r="E49" i="4"/>
  <c r="E26" i="4"/>
  <c r="E25" i="4"/>
  <c r="E36" i="4" l="1"/>
  <c r="E21" i="4"/>
  <c r="E19" i="4"/>
  <c r="E33" i="4" s="1"/>
  <c r="E18" i="4"/>
  <c r="E16" i="4"/>
  <c r="E37" i="4" s="1"/>
  <c r="E34" i="4" l="1"/>
  <c r="E38" i="4"/>
  <c r="E39" i="4" s="1"/>
  <c r="E41" i="4"/>
  <c r="E30" i="4"/>
  <c r="H1336" i="16"/>
  <c r="H1335" i="16"/>
  <c r="H1334" i="16"/>
  <c r="H1333" i="16"/>
  <c r="H1332" i="16"/>
  <c r="H1331" i="16"/>
  <c r="H1330" i="16"/>
  <c r="H1329" i="16"/>
  <c r="H1328" i="16"/>
  <c r="H1327" i="16"/>
  <c r="H1326" i="16"/>
  <c r="H1325" i="16"/>
  <c r="H1324" i="16"/>
  <c r="H1323" i="16"/>
  <c r="H1322" i="16"/>
  <c r="H1321" i="16"/>
  <c r="H1320" i="16"/>
  <c r="H1319" i="16"/>
  <c r="H1318" i="16"/>
  <c r="H1317" i="16"/>
  <c r="H1316" i="16"/>
  <c r="H1315" i="16"/>
  <c r="H1314" i="16"/>
  <c r="H1313" i="16"/>
  <c r="H1312" i="16"/>
  <c r="H1311" i="16"/>
  <c r="H1310" i="16"/>
  <c r="H1309" i="16"/>
  <c r="H1308" i="16"/>
  <c r="H1307" i="16"/>
  <c r="H1306" i="16"/>
  <c r="H1305" i="16"/>
  <c r="H1304" i="16"/>
  <c r="H1303" i="16"/>
  <c r="H1302" i="16"/>
  <c r="H1301" i="16"/>
  <c r="H1300" i="16"/>
  <c r="H1299" i="16"/>
  <c r="H1298" i="16"/>
  <c r="H1297" i="16"/>
  <c r="H1296" i="16"/>
  <c r="H1295" i="16"/>
  <c r="H1294" i="16"/>
  <c r="H1293" i="16"/>
  <c r="H1292" i="16"/>
  <c r="H1291" i="16"/>
  <c r="H1290" i="16"/>
  <c r="H1289" i="16"/>
  <c r="H1288" i="16"/>
  <c r="H1287" i="16"/>
  <c r="H1286" i="16"/>
  <c r="H1285" i="16"/>
  <c r="H1284" i="16"/>
  <c r="H1283" i="16"/>
  <c r="H1282" i="16"/>
  <c r="H1281" i="16"/>
  <c r="H1280" i="16"/>
  <c r="H1279" i="16"/>
  <c r="H1278" i="16"/>
  <c r="H1277" i="16"/>
  <c r="H1276" i="16"/>
  <c r="H1275" i="16"/>
  <c r="H1274" i="16"/>
  <c r="H1273" i="16"/>
  <c r="H1272" i="16"/>
  <c r="H1271" i="16"/>
  <c r="H1270" i="16"/>
  <c r="H1269" i="16"/>
  <c r="H1268" i="16"/>
  <c r="H1267" i="16"/>
  <c r="H1266" i="16"/>
  <c r="H1265" i="16"/>
  <c r="H1264" i="16"/>
  <c r="H1263" i="16"/>
  <c r="H1262" i="16"/>
  <c r="H1261" i="16"/>
  <c r="H1260" i="16"/>
  <c r="H1259" i="16"/>
  <c r="H1258" i="16"/>
  <c r="H1257" i="16"/>
  <c r="H1256" i="16"/>
  <c r="H1255" i="16"/>
  <c r="H1254" i="16"/>
  <c r="H1253" i="16"/>
  <c r="H1252" i="16"/>
  <c r="H1251" i="16"/>
  <c r="H1250" i="16"/>
  <c r="H1249" i="16"/>
  <c r="H1248" i="16"/>
  <c r="H1247" i="16"/>
  <c r="H1246" i="16"/>
  <c r="H1245" i="16"/>
  <c r="H1244" i="16"/>
  <c r="H1243" i="16"/>
  <c r="H1242" i="16"/>
  <c r="H1241" i="16"/>
  <c r="H1240" i="16"/>
  <c r="H1239" i="16"/>
  <c r="H1238" i="16"/>
  <c r="H1237" i="16"/>
  <c r="H1236" i="16"/>
  <c r="H1235" i="16"/>
  <c r="H1234" i="16"/>
  <c r="H1233" i="16"/>
  <c r="H1232" i="16"/>
  <c r="H1231" i="16"/>
  <c r="H1230" i="16"/>
  <c r="H1229" i="16"/>
  <c r="H1228" i="16"/>
  <c r="H1227" i="16"/>
  <c r="H1226" i="16"/>
  <c r="H1225" i="16"/>
  <c r="H1224" i="16"/>
  <c r="H1223" i="16"/>
  <c r="H1222" i="16"/>
  <c r="H1221" i="16"/>
  <c r="H1220" i="16"/>
  <c r="H1219" i="16"/>
  <c r="H1218" i="16"/>
  <c r="H1217" i="16"/>
  <c r="H1216" i="16"/>
  <c r="H1215" i="16"/>
  <c r="H1214" i="16"/>
  <c r="H1213" i="16"/>
  <c r="H1212" i="16"/>
  <c r="H1211" i="16"/>
  <c r="H1210" i="16"/>
  <c r="H1209" i="16"/>
  <c r="H1208" i="16"/>
  <c r="H1207" i="16"/>
  <c r="H1206" i="16"/>
  <c r="H1205" i="16"/>
  <c r="H1204" i="16"/>
  <c r="H1203" i="16"/>
  <c r="H1202" i="16"/>
  <c r="H1201" i="16"/>
  <c r="H1200" i="16"/>
  <c r="H1199" i="16"/>
  <c r="H1198" i="16"/>
  <c r="H1197" i="16"/>
  <c r="H1196" i="16"/>
  <c r="H1195" i="16"/>
  <c r="H1194" i="16"/>
  <c r="H1193" i="16"/>
  <c r="H1192" i="16"/>
  <c r="H1191" i="16"/>
  <c r="H1190" i="16"/>
  <c r="H1189" i="16"/>
  <c r="H1188" i="16"/>
  <c r="H1187" i="16"/>
  <c r="H1186" i="16"/>
  <c r="H1185" i="16"/>
  <c r="H1184" i="16"/>
  <c r="H1183" i="16"/>
  <c r="H1182" i="16"/>
  <c r="H1181" i="16"/>
  <c r="H1180" i="16"/>
  <c r="H1179" i="16"/>
  <c r="H1178" i="16"/>
  <c r="H1177" i="16"/>
  <c r="H1176" i="16"/>
  <c r="H1175" i="16"/>
  <c r="H1174" i="16"/>
  <c r="H1173" i="16"/>
  <c r="H1172" i="16"/>
  <c r="H1171" i="16"/>
  <c r="H1170" i="16"/>
  <c r="H1169" i="16"/>
  <c r="H1168" i="16"/>
  <c r="H1167" i="16"/>
  <c r="H1166" i="16"/>
  <c r="H1165" i="16"/>
  <c r="H1164" i="16"/>
  <c r="H1163" i="16"/>
  <c r="H1162" i="16"/>
  <c r="H1161" i="16"/>
  <c r="H1160" i="16"/>
  <c r="H1159" i="16"/>
  <c r="H1158" i="16"/>
  <c r="H1157" i="16"/>
  <c r="H1156" i="16"/>
  <c r="H1155" i="16"/>
  <c r="H1154" i="16"/>
  <c r="H1153" i="16"/>
  <c r="H1152" i="16"/>
  <c r="H1151" i="16"/>
  <c r="H1150" i="16"/>
  <c r="H1149" i="16"/>
  <c r="H1148" i="16"/>
  <c r="H1147" i="16"/>
  <c r="H1146" i="16"/>
  <c r="H1145" i="16"/>
  <c r="H1144" i="16"/>
  <c r="H1143" i="16"/>
  <c r="H1142" i="16"/>
  <c r="H1141" i="16"/>
  <c r="H1140" i="16"/>
  <c r="H1139" i="16"/>
  <c r="H1138" i="16"/>
  <c r="H1137" i="16"/>
  <c r="H1136" i="16"/>
  <c r="H1135" i="16"/>
  <c r="H1134" i="16"/>
  <c r="H1133" i="16"/>
  <c r="H1132" i="16"/>
  <c r="H1131" i="16"/>
  <c r="H1130" i="16"/>
  <c r="H1129" i="16"/>
  <c r="H1128" i="16"/>
  <c r="H1127" i="16"/>
  <c r="H1126" i="16"/>
  <c r="H1125" i="16"/>
  <c r="H1124" i="16"/>
  <c r="H1123" i="16"/>
  <c r="H1122" i="16"/>
  <c r="H1121" i="16"/>
  <c r="H1120" i="16"/>
  <c r="H1119" i="16"/>
  <c r="H1118" i="16"/>
  <c r="H1117" i="16"/>
  <c r="H1116" i="16"/>
  <c r="H1115" i="16"/>
  <c r="H1114" i="16"/>
  <c r="H1113" i="16"/>
  <c r="H1112" i="16"/>
  <c r="H1111" i="16"/>
  <c r="H1110" i="16"/>
  <c r="H1109" i="16"/>
  <c r="H1108" i="16"/>
  <c r="H1107" i="16"/>
  <c r="H1106" i="16"/>
  <c r="H1105" i="16"/>
  <c r="H1104" i="16"/>
  <c r="H1103" i="16"/>
  <c r="H1102" i="16"/>
  <c r="H1101" i="16"/>
  <c r="H1100" i="16"/>
  <c r="H1099" i="16"/>
  <c r="H1098" i="16"/>
  <c r="H1097" i="16"/>
  <c r="H1096" i="16"/>
  <c r="H1095" i="16"/>
  <c r="H1094" i="16"/>
  <c r="H1093" i="16"/>
  <c r="H1092" i="16"/>
  <c r="H1091" i="16"/>
  <c r="H1090" i="16"/>
  <c r="H1089" i="16"/>
  <c r="H1088" i="16"/>
  <c r="H1087" i="16"/>
  <c r="H1086" i="16"/>
  <c r="H1085" i="16"/>
  <c r="H1084" i="16"/>
  <c r="H1083" i="16"/>
  <c r="H1082" i="16"/>
  <c r="H1081" i="16"/>
  <c r="H1080" i="16"/>
  <c r="H1079" i="16"/>
  <c r="H1078" i="16"/>
  <c r="H1077" i="16"/>
  <c r="H1076" i="16"/>
  <c r="H1075" i="16"/>
  <c r="H1074" i="16"/>
  <c r="H1073" i="16"/>
  <c r="H1072" i="16"/>
  <c r="H1071" i="16"/>
  <c r="H1070" i="16"/>
  <c r="H1069" i="16"/>
  <c r="H1068" i="16"/>
  <c r="H1067" i="16"/>
  <c r="H1066" i="16"/>
  <c r="H1065" i="16"/>
  <c r="H1064" i="16"/>
  <c r="H1063" i="16"/>
  <c r="H1062" i="16"/>
  <c r="H1061" i="16"/>
  <c r="H1060" i="16"/>
  <c r="H1059" i="16"/>
  <c r="H1058" i="16"/>
  <c r="H1057" i="16"/>
  <c r="H1056" i="16"/>
  <c r="H1055" i="16"/>
  <c r="H1054" i="16"/>
  <c r="H1053" i="16"/>
  <c r="H1052" i="16"/>
  <c r="H1051" i="16"/>
  <c r="H1050" i="16"/>
  <c r="H1049" i="16"/>
  <c r="H1048" i="16"/>
  <c r="H1047" i="16"/>
  <c r="H1046" i="16"/>
  <c r="H1045" i="16"/>
  <c r="H1044" i="16"/>
  <c r="H1043" i="16"/>
  <c r="H1042" i="16"/>
  <c r="H1041" i="16"/>
  <c r="H1040" i="16"/>
  <c r="H1039" i="16"/>
  <c r="H1038" i="16"/>
  <c r="H1037" i="16"/>
  <c r="H1036" i="16"/>
  <c r="H1035" i="16"/>
  <c r="H1034" i="16"/>
  <c r="H1033" i="16"/>
  <c r="H1032" i="16"/>
  <c r="H1031" i="16"/>
  <c r="H1030" i="16"/>
  <c r="H1029" i="16"/>
  <c r="H1028" i="16"/>
  <c r="H1027" i="16"/>
  <c r="H1026" i="16"/>
  <c r="H1025" i="16"/>
  <c r="H1024" i="16"/>
  <c r="H1023" i="16"/>
  <c r="H1022" i="16"/>
  <c r="H1021" i="16"/>
  <c r="H1020" i="16"/>
  <c r="H1019" i="16"/>
  <c r="H1018" i="16"/>
  <c r="H1017" i="16"/>
  <c r="H1016" i="16"/>
  <c r="H1015" i="16"/>
  <c r="H1014" i="16"/>
  <c r="H1013" i="16"/>
  <c r="H1012" i="16"/>
  <c r="H1011" i="16"/>
  <c r="H1010" i="16"/>
  <c r="H1009" i="16"/>
  <c r="H1008" i="16"/>
  <c r="H1007" i="16"/>
  <c r="H1006" i="16"/>
  <c r="H1005" i="16"/>
  <c r="H1004" i="16"/>
  <c r="H1003" i="16"/>
  <c r="H1002" i="16"/>
  <c r="H1001" i="16"/>
  <c r="H1000" i="16"/>
  <c r="H999" i="16"/>
  <c r="H998" i="16"/>
  <c r="H997" i="16"/>
  <c r="H996" i="16"/>
  <c r="H995" i="16"/>
  <c r="H994" i="16"/>
  <c r="H993" i="16"/>
  <c r="H992" i="16"/>
  <c r="H991" i="16"/>
  <c r="H990" i="16"/>
  <c r="H989" i="16"/>
  <c r="H988" i="16"/>
  <c r="H987" i="16"/>
  <c r="H986" i="16"/>
  <c r="H985" i="16"/>
  <c r="H984" i="16"/>
  <c r="H983" i="16"/>
  <c r="H982" i="16"/>
  <c r="H981" i="16"/>
  <c r="H980" i="16"/>
  <c r="H979" i="16"/>
  <c r="H978" i="16"/>
  <c r="H977" i="16"/>
  <c r="H976" i="16"/>
  <c r="H975" i="16"/>
  <c r="H974" i="16"/>
  <c r="H973" i="16"/>
  <c r="H972" i="16"/>
  <c r="H971" i="16"/>
  <c r="H970" i="16"/>
  <c r="H969" i="16"/>
  <c r="H968" i="16"/>
  <c r="H967" i="16"/>
  <c r="H966" i="16"/>
  <c r="H965" i="16"/>
  <c r="H964" i="16"/>
  <c r="H963" i="16"/>
  <c r="H962" i="16"/>
  <c r="H961" i="16"/>
  <c r="H960" i="16"/>
  <c r="H959" i="16"/>
  <c r="H958" i="16"/>
  <c r="H957" i="16"/>
  <c r="H956" i="16"/>
  <c r="H955" i="16"/>
  <c r="H954" i="16"/>
  <c r="H953" i="16"/>
  <c r="H952" i="16"/>
  <c r="H951" i="16"/>
  <c r="H950" i="16"/>
  <c r="H949" i="16"/>
  <c r="H948" i="16"/>
  <c r="H947" i="16"/>
  <c r="H946" i="16"/>
  <c r="H945" i="16"/>
  <c r="H944" i="16"/>
  <c r="H943" i="16"/>
  <c r="H942" i="16"/>
  <c r="H941" i="16"/>
  <c r="H940" i="16"/>
  <c r="H939" i="16"/>
  <c r="H938" i="16"/>
  <c r="H937" i="16"/>
  <c r="H936" i="16"/>
  <c r="H935" i="16"/>
  <c r="H934" i="16"/>
  <c r="H933" i="16"/>
  <c r="H932" i="16"/>
  <c r="H931" i="16"/>
  <c r="H930" i="16"/>
  <c r="H929" i="16"/>
  <c r="H928" i="16"/>
  <c r="H927" i="16"/>
  <c r="H926" i="16"/>
  <c r="H925" i="16"/>
  <c r="H924" i="16"/>
  <c r="H923" i="16"/>
  <c r="H922" i="16"/>
  <c r="H921" i="16"/>
  <c r="H920" i="16"/>
  <c r="H919" i="16"/>
  <c r="H918" i="16"/>
  <c r="H917" i="16"/>
  <c r="H916" i="16"/>
  <c r="H915" i="16"/>
  <c r="H914" i="16"/>
  <c r="H913" i="16"/>
  <c r="H912" i="16"/>
  <c r="H911" i="16"/>
  <c r="H910" i="16"/>
  <c r="H909" i="16"/>
  <c r="H908" i="16"/>
  <c r="H907" i="16"/>
  <c r="H906" i="16"/>
  <c r="H905" i="16"/>
  <c r="H904" i="16"/>
  <c r="H903" i="16"/>
  <c r="H902" i="16"/>
  <c r="H901" i="16"/>
  <c r="H900" i="16"/>
  <c r="H899" i="16"/>
  <c r="H898" i="16"/>
  <c r="H897" i="16"/>
  <c r="H896" i="16"/>
  <c r="H895" i="16"/>
  <c r="H894" i="16"/>
  <c r="H893" i="16"/>
  <c r="H892" i="16"/>
  <c r="H891" i="16"/>
  <c r="H890" i="16"/>
  <c r="H889" i="16"/>
  <c r="H888" i="16"/>
  <c r="H887" i="16"/>
  <c r="H886" i="16"/>
  <c r="H885" i="16"/>
  <c r="H884" i="16"/>
  <c r="H883" i="16"/>
  <c r="H882" i="16"/>
  <c r="H881" i="16"/>
  <c r="H880" i="16"/>
  <c r="H879" i="16"/>
  <c r="H878" i="16"/>
  <c r="H877" i="16"/>
  <c r="H876" i="16"/>
  <c r="H875" i="16"/>
  <c r="H874" i="16"/>
  <c r="H873" i="16"/>
  <c r="H872" i="16"/>
  <c r="H871" i="16"/>
  <c r="H870" i="16"/>
  <c r="H869" i="16"/>
  <c r="H868" i="16"/>
  <c r="H867" i="16"/>
  <c r="H866" i="16"/>
  <c r="H865" i="16"/>
  <c r="H864" i="16"/>
  <c r="H863" i="16"/>
  <c r="H862" i="16"/>
  <c r="H861" i="16"/>
  <c r="H860" i="16"/>
  <c r="H859" i="16"/>
  <c r="H858" i="16"/>
  <c r="H857" i="16"/>
  <c r="H856" i="16"/>
  <c r="H855" i="16"/>
  <c r="H854" i="16"/>
  <c r="H853" i="16"/>
  <c r="H852" i="16"/>
  <c r="H851" i="16"/>
  <c r="H850" i="16"/>
  <c r="H849" i="16"/>
  <c r="H848" i="16"/>
  <c r="H847" i="16"/>
  <c r="H846" i="16"/>
  <c r="H845" i="16"/>
  <c r="H844" i="16"/>
  <c r="H843" i="16"/>
  <c r="H842" i="16"/>
  <c r="H841" i="16"/>
  <c r="H840" i="16"/>
  <c r="H839" i="16"/>
  <c r="H838" i="16"/>
  <c r="H837" i="16"/>
  <c r="H836" i="16"/>
  <c r="H835" i="16"/>
  <c r="H834" i="16"/>
  <c r="H833" i="16"/>
  <c r="H832" i="16"/>
  <c r="H831" i="16"/>
  <c r="H830" i="16"/>
  <c r="H829" i="16"/>
  <c r="H828" i="16"/>
  <c r="H827" i="16"/>
  <c r="H826" i="16"/>
  <c r="H825" i="16"/>
  <c r="H824" i="16"/>
  <c r="H823" i="16"/>
  <c r="H822" i="16"/>
  <c r="H821" i="16"/>
  <c r="H820" i="16"/>
  <c r="H819" i="16"/>
  <c r="H818" i="16"/>
  <c r="H817" i="16"/>
  <c r="H816" i="16"/>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775" i="16"/>
  <c r="H774"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42" i="16"/>
  <c r="H741" i="16"/>
  <c r="H740" i="16"/>
  <c r="H739" i="16"/>
  <c r="H738" i="16"/>
  <c r="H737" i="16"/>
  <c r="H736" i="16"/>
  <c r="H735" i="16"/>
  <c r="H734" i="16"/>
  <c r="H733" i="16"/>
  <c r="H732" i="16"/>
  <c r="H731" i="16"/>
  <c r="H730" i="16"/>
  <c r="H729" i="16"/>
  <c r="H728" i="16"/>
  <c r="H727" i="16"/>
  <c r="H726" i="16"/>
  <c r="H725" i="16"/>
  <c r="H724" i="16"/>
  <c r="H723" i="16"/>
  <c r="H722" i="16"/>
  <c r="H721" i="16"/>
  <c r="H720" i="16"/>
  <c r="H719" i="16"/>
  <c r="H718" i="16"/>
  <c r="H717" i="16"/>
  <c r="H716" i="16"/>
  <c r="H715" i="16"/>
  <c r="H714" i="16"/>
  <c r="H713" i="16"/>
  <c r="H712" i="16"/>
  <c r="H711" i="16"/>
  <c r="H710" i="16"/>
  <c r="H709" i="16"/>
  <c r="H708" i="16"/>
  <c r="H707" i="16"/>
  <c r="H706" i="16"/>
  <c r="H705" i="16"/>
  <c r="H704" i="16"/>
  <c r="H703" i="16"/>
  <c r="H702" i="16"/>
  <c r="H701" i="16"/>
  <c r="H700" i="16"/>
  <c r="H699" i="16"/>
  <c r="H698" i="16"/>
  <c r="H697" i="16"/>
  <c r="H696" i="16"/>
  <c r="H695" i="16"/>
  <c r="H694" i="16"/>
  <c r="H693" i="16"/>
  <c r="H692" i="16"/>
  <c r="H691"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E42" i="4" l="1"/>
  <c r="B3" i="10"/>
  <c r="E43" i="4" l="1"/>
  <c r="B3" i="11"/>
  <c r="E44" i="4" l="1"/>
  <c r="E46" i="4" l="1"/>
  <c r="E53" i="4" l="1"/>
</calcChain>
</file>

<file path=xl/sharedStrings.xml><?xml version="1.0" encoding="utf-8"?>
<sst xmlns="http://schemas.openxmlformats.org/spreadsheetml/2006/main" count="6198" uniqueCount="2086">
  <si>
    <t>C</t>
  </si>
  <si>
    <t>D</t>
  </si>
  <si>
    <t>E</t>
  </si>
  <si>
    <t>F</t>
  </si>
  <si>
    <t>G</t>
  </si>
  <si>
    <t>Indicates data to be input by the user</t>
  </si>
  <si>
    <t>Indicates payment policy parameters set by Medicaid</t>
  </si>
  <si>
    <t>Information</t>
  </si>
  <si>
    <t>Data</t>
  </si>
  <si>
    <t>Comments or Formula</t>
  </si>
  <si>
    <t>INFORMATION FROM THE HOSPITAL</t>
  </si>
  <si>
    <t>Submitted charges</t>
  </si>
  <si>
    <t>UB-04 Field Locator 47 minus FL 48</t>
  </si>
  <si>
    <t>Length of stay</t>
  </si>
  <si>
    <t>Used for transfer pricing and covered days adjustments</t>
  </si>
  <si>
    <r>
      <t>Was patient transferred</t>
    </r>
    <r>
      <rPr>
        <sz val="8"/>
        <rFont val="Arial"/>
        <family val="2"/>
      </rPr>
      <t xml:space="preserve"> </t>
    </r>
    <r>
      <rPr>
        <sz val="8"/>
        <rFont val="Wingdings"/>
        <charset val="2"/>
      </rPr>
      <t xml:space="preserve">à </t>
    </r>
    <r>
      <rPr>
        <sz val="10"/>
        <rFont val="Arial"/>
        <family val="2"/>
      </rPr>
      <t>discharge status = 02, 05, 65, 66, 82, 85, 93, or 94?</t>
    </r>
  </si>
  <si>
    <t>Used for transfer pricing adjustment</t>
  </si>
  <si>
    <t>Patient age (in years)</t>
  </si>
  <si>
    <t>Other health coverage</t>
  </si>
  <si>
    <t>UB-04 Field Locator 54 for payments by third parties</t>
  </si>
  <si>
    <t>Medicaid copayment</t>
  </si>
  <si>
    <t>Provider Medicaid ID</t>
  </si>
  <si>
    <t>PAYMENT POLICY PARAMETERS SET BY MEDICAID</t>
  </si>
  <si>
    <t>Cost outlier threshold</t>
  </si>
  <si>
    <t>Marginal cost percentage</t>
  </si>
  <si>
    <t>HOSPITAL INFORMATION</t>
  </si>
  <si>
    <t>Hospital name</t>
  </si>
  <si>
    <t>Look up from Provider Table</t>
  </si>
  <si>
    <t>Hospital DRG base rate</t>
  </si>
  <si>
    <t>Hospital-specific cost-to-charge ratio</t>
  </si>
  <si>
    <t>DRG BASE PAYMENT</t>
  </si>
  <si>
    <t>TRANSFER PAYMENT ADJUSTMENT</t>
  </si>
  <si>
    <t>Is a transfer adjustment potentially applicable?</t>
  </si>
  <si>
    <t>Transfer Base Payment</t>
  </si>
  <si>
    <t>Is per diem payment amount &lt; pre-transfer DRG base payment?</t>
  </si>
  <si>
    <t>Full stay DRG base payment</t>
  </si>
  <si>
    <t>COST OUTLIER</t>
  </si>
  <si>
    <t>Estimated cost of the stay</t>
  </si>
  <si>
    <t>Does this claim require an outlier payment?</t>
  </si>
  <si>
    <t>Estimated loss on this case</t>
  </si>
  <si>
    <t xml:space="preserve">DRG cost outlier payment increase </t>
  </si>
  <si>
    <t>FINAL DRG PAYMENT AMOUNT</t>
  </si>
  <si>
    <t>Final DRG payment</t>
  </si>
  <si>
    <t>Allowed amount</t>
  </si>
  <si>
    <t>E12</t>
  </si>
  <si>
    <t>E13</t>
  </si>
  <si>
    <t>CALCULATOR VALUES ARE FOR PURPOSES OF ILLUSTRATION ONLY.</t>
  </si>
  <si>
    <t>001-1</t>
  </si>
  <si>
    <t>001-2</t>
  </si>
  <si>
    <t>001-3</t>
  </si>
  <si>
    <t>001-4</t>
  </si>
  <si>
    <t>002-1</t>
  </si>
  <si>
    <t>002-2</t>
  </si>
  <si>
    <t>002-3</t>
  </si>
  <si>
    <t>002-4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</si>
  <si>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</si>
  <si>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</si>
  <si>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</si>
  <si>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</si>
  <si>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</si>
  <si>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</si>
  <si>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</si>
  <si>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</si>
  <si>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</si>
  <si>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</si>
  <si>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</si>
  <si>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</si>
  <si>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</si>
  <si>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</si>
  <si>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</si>
  <si>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</si>
  <si>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</si>
  <si>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</si>
  <si>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</si>
  <si>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</si>
  <si>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</si>
  <si>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</si>
  <si>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</si>
  <si>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</si>
  <si>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</si>
  <si>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</si>
  <si>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</si>
  <si>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</si>
  <si>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</si>
  <si>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</si>
  <si>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</si>
  <si>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</si>
  <si>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</si>
  <si>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</si>
  <si>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</si>
  <si>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</si>
  <si>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</si>
  <si>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</si>
  <si>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</si>
  <si>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</si>
  <si>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</si>
  <si>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</si>
  <si>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</si>
  <si>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</si>
  <si>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</si>
  <si>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</si>
  <si>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</si>
  <si>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</si>
  <si>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</si>
  <si>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</si>
  <si>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</si>
  <si>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</si>
  <si>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</si>
  <si>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</si>
  <si>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</si>
  <si>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</si>
  <si>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</si>
  <si>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</si>
  <si>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</si>
  <si>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</si>
  <si>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</si>
  <si>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</si>
  <si>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</si>
  <si>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</si>
  <si>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</si>
  <si>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</si>
  <si>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</si>
  <si>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</si>
  <si>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</si>
  <si>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</si>
  <si>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</si>
  <si>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</si>
  <si>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</si>
  <si>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</si>
  <si>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</si>
  <si>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</si>
  <si>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</si>
  <si>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</si>
  <si>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</si>
  <si>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</si>
  <si>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</si>
  <si>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</si>
  <si>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</si>
  <si>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</si>
  <si>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</si>
  <si>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</si>
  <si>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</si>
  <si>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</si>
  <si>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</si>
  <si>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</si>
  <si>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</si>
  <si>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</si>
  <si>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</si>
  <si>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</si>
  <si>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</si>
  <si>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</si>
  <si>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</si>
  <si>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</si>
  <si>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</si>
  <si>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</si>
  <si>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</si>
  <si>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</si>
  <si>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</si>
  <si>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</si>
  <si>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</si>
  <si>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</si>
  <si>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</si>
  <si>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</si>
  <si>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</si>
  <si>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</si>
  <si>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</si>
  <si>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</si>
  <si>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</si>
  <si>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</si>
  <si>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</si>
  <si>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</si>
  <si>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</si>
  <si>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</si>
  <si>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</si>
  <si>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</si>
  <si>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</si>
  <si>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</si>
  <si>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</si>
  <si>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</si>
  <si>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</si>
  <si>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</si>
  <si>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</si>
  <si>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</si>
  <si>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</si>
  <si>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</si>
  <si>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</si>
  <si>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</si>
  <si>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</si>
  <si>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</si>
  <si>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</si>
  <si>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</si>
  <si>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</si>
  <si>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</si>
  <si>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</si>
  <si>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</si>
  <si>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</si>
  <si>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</si>
  <si>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</si>
  <si>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</si>
  <si>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</si>
  <si>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</si>
  <si>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</si>
  <si>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</si>
  <si>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</si>
  <si>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</si>
  <si>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</si>
  <si>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</si>
  <si>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</si>
  <si>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</si>
  <si>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</si>
  <si>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</si>
  <si>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</si>
  <si>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</si>
  <si>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</si>
  <si>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</si>
  <si>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</si>
  <si>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</si>
  <si>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</si>
  <si>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</si>
  <si>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</si>
  <si>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</si>
  <si>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</si>
  <si>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</si>
  <si>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</si>
  <si>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</si>
  <si>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</si>
  <si>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</si>
  <si>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</si>
  <si>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</si>
  <si>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</si>
  <si>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</si>
  <si>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</si>
  <si>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</si>
  <si>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</si>
  <si>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</si>
  <si>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</si>
  <si>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</si>
  <si>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</si>
  <si>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</si>
  <si>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</si>
  <si>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</si>
  <si>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</si>
  <si>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</si>
  <si>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</si>
  <si>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</si>
  <si>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</si>
  <si>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</si>
  <si>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</si>
  <si>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</si>
  <si>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</si>
  <si>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</si>
  <si>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</si>
  <si>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</si>
  <si>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</si>
  <si>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</si>
  <si>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</si>
  <si>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</si>
  <si>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</si>
  <si>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</si>
  <si>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</si>
  <si>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</si>
  <si>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</si>
  <si>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</si>
  <si>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</si>
  <si>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</si>
  <si>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</si>
  <si>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</si>
  <si>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</si>
  <si>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</si>
  <si>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</si>
  <si>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</si>
  <si>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</si>
  <si>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</si>
  <si>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</si>
  <si>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</si>
  <si>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</si>
  <si>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</si>
  <si>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</si>
  <si>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</si>
  <si>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</si>
  <si>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</si>
  <si>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</si>
  <si>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</si>
  <si>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</si>
  <si>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</si>
  <si>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</si>
  <si>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</si>
  <si>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</si>
  <si>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</si>
  <si>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</si>
  <si>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</si>
  <si>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</si>
  <si>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</si>
  <si>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</si>
  <si>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</si>
  <si>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</si>
  <si>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</si>
  <si>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</si>
  <si>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</si>
  <si>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</si>
  <si>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</si>
  <si>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</si>
  <si>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</si>
  <si>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</si>
  <si>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</si>
  <si>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</si>
  <si>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</si>
  <si>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</si>
  <si>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</si>
  <si>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</si>
  <si>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</si>
  <si>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</si>
  <si>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</si>
  <si>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</si>
  <si>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</si>
  <si>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</si>
  <si>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</si>
  <si>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</si>
  <si>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</si>
  <si>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</si>
  <si>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</si>
  <si>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</si>
  <si>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</si>
  <si>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</si>
  <si>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</si>
  <si>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</si>
  <si>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</si>
  <si>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</si>
  <si>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</si>
  <si>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</si>
  <si>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</si>
  <si>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</si>
  <si>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</si>
  <si>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</si>
  <si>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</si>
  <si>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</si>
  <si>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</si>
  <si>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</si>
  <si>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</si>
  <si>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</si>
  <si>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</si>
  <si>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</si>
  <si>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</si>
  <si>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</si>
  <si>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</si>
  <si>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</si>
  <si>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</si>
  <si>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</si>
  <si>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</si>
  <si>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</si>
  <si>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</si>
  <si>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</si>
  <si>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</si>
  <si>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</si>
  <si>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</si>
  <si>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</si>
  <si>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</si>
  <si>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</si>
  <si>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</si>
  <si>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</si>
  <si>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</si>
  <si>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</si>
  <si>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</si>
  <si>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</si>
  <si>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</si>
  <si>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</si>
  <si>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</si>
  <si>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</si>
  <si>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</si>
  <si>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</si>
  <si>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</si>
  <si>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</si>
  <si>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</si>
  <si>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</si>
  <si>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</si>
  <si>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</si>
  <si>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</si>
  <si>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</si>
  <si>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</si>
  <si>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</si>
  <si>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</si>
  <si>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</si>
  <si>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</si>
  <si>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</si>
  <si>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</si>
  <si>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</si>
  <si>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</si>
  <si>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</si>
  <si>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</si>
  <si>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</si>
  <si>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</si>
  <si>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</si>
  <si>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</si>
  <si>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</si>
  <si>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</si>
  <si>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</si>
  <si>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</si>
  <si>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</si>
  <si>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</si>
  <si>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</si>
  <si>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</si>
  <si>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</si>
  <si>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</si>
  <si>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</si>
  <si>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</si>
  <si>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</si>
  <si>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</si>
  <si>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</si>
  <si>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</si>
  <si>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</si>
  <si>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</si>
  <si>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</si>
  <si>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</si>
  <si>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</si>
  <si>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</si>
  <si>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</si>
  <si>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</si>
  <si>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</si>
  <si>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</si>
  <si>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</si>
  <si>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</si>
  <si>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</si>
  <si>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</si>
  <si>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</si>
  <si>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</si>
  <si>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</si>
  <si>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</si>
  <si>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</si>
  <si>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</si>
  <si>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</si>
  <si>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</si>
  <si>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</si>
  <si>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</si>
  <si>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</si>
  <si>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</si>
  <si>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</si>
  <si>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</si>
  <si>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</si>
  <si>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</si>
  <si>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</si>
  <si>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</si>
  <si>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</si>
  <si>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</si>
  <si>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</si>
  <si>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</si>
  <si>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</si>
  <si>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</si>
  <si>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</si>
  <si>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</si>
  <si>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</si>
  <si>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</si>
  <si>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</si>
  <si>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</si>
  <si>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</si>
  <si>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</si>
  <si>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</si>
  <si>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</si>
  <si>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</si>
  <si>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</si>
  <si>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</si>
  <si>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</si>
  <si>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</si>
  <si>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</si>
  <si>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</si>
  <si>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</si>
  <si>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</si>
  <si>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</si>
  <si>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</si>
  <si>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</si>
  <si>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</si>
  <si>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</si>
  <si>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</si>
  <si>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</si>
  <si>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</si>
  <si>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</si>
  <si>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</si>
  <si>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</si>
  <si>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</si>
  <si>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</si>
  <si>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</si>
  <si>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</si>
  <si>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</si>
  <si>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</si>
  <si>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</si>
  <si>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</si>
  <si>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</si>
  <si>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</si>
  <si>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</si>
  <si>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</si>
  <si>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</si>
  <si>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</si>
  <si>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</si>
  <si>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</si>
  <si>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</si>
  <si>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</si>
  <si>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</si>
  <si>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</si>
  <si>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</si>
  <si>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</si>
  <si>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</si>
  <si>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</si>
  <si>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</si>
  <si>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</si>
  <si>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</si>
  <si>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</si>
  <si>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</si>
  <si>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</si>
  <si>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</si>
  <si>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</si>
  <si>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</si>
  <si>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</si>
  <si>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</si>
  <si>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</si>
  <si>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</si>
  <si>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</si>
  <si>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</si>
  <si>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</si>
  <si>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</si>
  <si>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</si>
  <si>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</si>
  <si>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</si>
  <si>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</si>
  <si>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</si>
  <si>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</si>
  <si>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</si>
  <si>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</si>
  <si>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</si>
  <si>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</si>
  <si>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</si>
  <si>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</si>
  <si>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</si>
  <si>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</si>
  <si>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</si>
  <si>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</si>
  <si>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</si>
  <si>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</si>
  <si>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</si>
  <si>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</si>
  <si>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</si>
  <si>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</si>
  <si>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</si>
  <si>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</si>
  <si>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</si>
  <si>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</si>
  <si>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</si>
  <si>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</si>
  <si>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</si>
  <si>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</si>
  <si>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</si>
  <si>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</si>
  <si>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</si>
  <si>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</si>
  <si>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</si>
  <si>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</si>
  <si>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</si>
  <si>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</si>
  <si>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</si>
  <si>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</si>
  <si>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</si>
  <si>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</si>
  <si>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</si>
  <si>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</si>
  <si>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</si>
  <si>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</si>
  <si>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</si>
  <si>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</si>
  <si>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</si>
  <si>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</si>
  <si>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</si>
  <si>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</si>
  <si>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</si>
  <si>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</si>
  <si>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</si>
  <si>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</si>
  <si>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</si>
  <si>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</si>
  <si>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</si>
  <si>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</si>
  <si>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</si>
  <si>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</si>
  <si>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</si>
  <si>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</si>
  <si>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</si>
  <si>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</si>
  <si>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</si>
  <si>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</si>
  <si>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</si>
  <si>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</si>
  <si>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</si>
  <si>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</si>
  <si>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</si>
  <si>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</si>
  <si>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</si>
  <si>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</si>
  <si>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</si>
  <si>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</si>
  <si>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</si>
  <si>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</si>
  <si>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</si>
  <si>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</si>
  <si>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</si>
  <si>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</si>
  <si>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</si>
  <si>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</si>
  <si>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</si>
  <si>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</si>
  <si>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</si>
  <si>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</si>
  <si>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</si>
  <si>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</si>
  <si>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</si>
  <si>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</si>
  <si>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</si>
  <si>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</si>
  <si>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</si>
  <si>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</si>
  <si>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</si>
  <si>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</si>
  <si>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</si>
  <si>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</si>
  <si>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</si>
  <si>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</si>
  <si>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</si>
  <si>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</si>
  <si>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</si>
  <si>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</si>
  <si>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</si>
  <si>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</si>
  <si>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</si>
  <si>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</si>
  <si>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</si>
  <si>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</si>
  <si>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</si>
  <si>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</si>
  <si>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</si>
  <si>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</si>
  <si>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</si>
  <si>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</si>
  <si>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</si>
  <si>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</si>
  <si>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</si>
  <si>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</si>
  <si>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</si>
  <si>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</si>
  <si>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</si>
  <si>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</si>
  <si>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</si>
  <si>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</si>
  <si>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</si>
  <si>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</si>
  <si>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</si>
  <si>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</si>
  <si>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</si>
  <si>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</si>
  <si>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</si>
  <si>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</si>
  <si>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</si>
  <si>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</si>
  <si>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</si>
  <si>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</si>
  <si>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</si>
  <si>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</si>
  <si>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</si>
  <si>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</si>
  <si>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</si>
  <si>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</si>
  <si>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</si>
  <si>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</si>
  <si>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</si>
  <si>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</si>
  <si>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</si>
  <si>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</si>
  <si>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</si>
  <si>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</si>
  <si>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</si>
  <si>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</si>
  <si>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</si>
  <si>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</si>
  <si>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</si>
  <si>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</si>
  <si>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</si>
  <si>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</si>
  <si>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</si>
  <si>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</si>
  <si>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</si>
  <si>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</si>
  <si>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</si>
  <si>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</si>
  <si>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</si>
  <si>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</si>
  <si>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</si>
  <si>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</si>
  <si>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</si>
  <si>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</si>
  <si>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</si>
  <si>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</si>
  <si>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</si>
  <si>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</si>
  <si>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</si>
  <si>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</si>
  <si>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</si>
  <si>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</si>
  <si>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</si>
  <si>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</si>
  <si>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</si>
  <si>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</si>
  <si>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</si>
  <si>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</si>
  <si>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</si>
  <si>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</si>
  <si>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</si>
  <si>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</si>
  <si>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</si>
  <si>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</si>
  <si>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</si>
  <si>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</si>
  <si>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</si>
  <si>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</si>
  <si>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</si>
  <si>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</si>
  <si>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</si>
  <si>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</si>
  <si>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</si>
  <si>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</si>
  <si>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</si>
  <si>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</si>
  <si>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</si>
  <si>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</si>
  <si>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</si>
  <si>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</si>
  <si>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</si>
  <si>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</si>
  <si>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</si>
  <si>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</si>
  <si>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</si>
  <si>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</si>
  <si>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</si>
  <si>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</si>
  <si>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</si>
  <si>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</si>
  <si>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</si>
  <si>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</si>
  <si>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</si>
  <si>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</si>
  <si>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</si>
  <si>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</si>
  <si>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</si>
  <si>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</si>
  <si>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</si>
  <si>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</si>
  <si>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</si>
  <si>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</si>
  <si>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</si>
  <si>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</si>
  <si>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</si>
  <si>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</si>
  <si>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</si>
  <si>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</si>
  <si>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</si>
  <si>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</si>
  <si>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</si>
  <si>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</si>
  <si>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</si>
  <si>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</si>
  <si>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</si>
  <si>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</si>
  <si>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</si>
  <si>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</si>
  <si>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</si>
  <si>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</si>
  <si>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</si>
  <si>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</si>
  <si>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</si>
  <si>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</si>
  <si>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</si>
  <si>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</si>
  <si>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</si>
  <si>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</si>
  <si>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</si>
  <si>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</si>
  <si>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</si>
  <si>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</si>
  <si>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</si>
  <si>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</si>
  <si>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</si>
  <si>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</si>
  <si>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</si>
  <si>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</si>
  <si>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</si>
  <si>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</si>
  <si>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</si>
  <si>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</si>
  <si>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</si>
  <si>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</si>
  <si>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</si>
  <si>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</si>
  <si>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</si>
  <si>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</si>
  <si>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</si>
  <si>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</si>
  <si>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</si>
  <si>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</si>
  <si>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</si>
  <si>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</si>
  <si>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</si>
  <si>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</si>
  <si>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</si>
  <si>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</si>
  <si>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</si>
  <si>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</si>
  <si>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</si>
  <si>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</si>
  <si>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</si>
  <si>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</si>
  <si>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</si>
  <si>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</si>
  <si>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</si>
  <si>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</si>
  <si>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</si>
  <si>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</si>
  <si>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</si>
  <si>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</si>
  <si>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</si>
  <si>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</si>
  <si>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</si>
  <si>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</si>
  <si>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</si>
  <si>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</si>
  <si>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</si>
  <si>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</si>
  <si>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</si>
  <si>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</si>
  <si>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</si>
  <si>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</si>
  <si>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</si>
  <si>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</si>
  <si>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</si>
  <si>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</si>
  <si>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</si>
  <si>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</si>
  <si>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</si>
  <si>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</si>
  <si>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</si>
  <si>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</si>
  <si>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</si>
  <si>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</si>
  <si>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</si>
  <si>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</si>
  <si>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</si>
  <si>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</si>
  <si>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</si>
  <si>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</si>
  <si>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</si>
  <si>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</si>
  <si>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</si>
  <si>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</si>
  <si>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</si>
  <si>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</si>
  <si>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</si>
  <si>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</si>
  <si>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</si>
  <si>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</si>
  <si>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</si>
  <si>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</si>
  <si>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</si>
  <si>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</si>
  <si>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</si>
  <si>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</si>
  <si>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</si>
  <si>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</si>
  <si>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</si>
  <si>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</si>
  <si>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</si>
  <si>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</si>
  <si>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</si>
  <si>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</si>
  <si>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</si>
  <si>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</si>
  <si>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</si>
  <si>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</si>
  <si>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</si>
  <si>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</si>
  <si>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</si>
  <si>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</si>
  <si>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</si>
  <si>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</si>
  <si>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</si>
  <si>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</si>
  <si>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</si>
  <si>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</si>
  <si>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</si>
  <si>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</si>
  <si>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</si>
  <si>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</si>
  <si>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</si>
  <si>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</si>
  <si>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</si>
  <si>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</si>
  <si>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</si>
  <si>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</si>
  <si>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</si>
  <si>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</si>
  <si>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</si>
  <si>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</si>
  <si>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</si>
  <si>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</si>
  <si>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</si>
  <si>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</si>
  <si>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</si>
  <si>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</si>
  <si>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</si>
  <si>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</si>
  <si>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</si>
  <si>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</si>
  <si>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</si>
  <si>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</si>
  <si>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</si>
  <si>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</si>
  <si>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</si>
  <si>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</si>
  <si>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</si>
  <si>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</si>
  <si>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</si>
  <si>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</si>
  <si>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</si>
  <si>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</si>
  <si>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</si>
  <si>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</si>
  <si>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</si>
  <si>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</si>
  <si>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</si>
  <si>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</si>
  <si>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</si>
  <si>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</si>
  <si>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</si>
  <si>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</si>
  <si>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</si>
  <si>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</si>
  <si>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</si>
  <si>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</si>
  <si>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</si>
  <si>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</si>
  <si>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</si>
  <si>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</si>
  <si>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</si>
  <si>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</si>
  <si>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</si>
  <si>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</si>
  <si>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</si>
  <si>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</si>
  <si>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</si>
  <si>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</si>
  <si>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</si>
  <si>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</si>
  <si>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</si>
  <si>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</si>
  <si>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</si>
  <si>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</si>
  <si>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</si>
  <si>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</si>
  <si>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</si>
  <si>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</si>
  <si>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</si>
  <si>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</si>
  <si>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</si>
  <si>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</si>
  <si>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</si>
  <si>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</si>
  <si>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</si>
  <si>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</si>
  <si>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</si>
  <si>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</si>
  <si>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</si>
  <si>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</si>
  <si>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</si>
  <si>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</si>
  <si>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</si>
  <si>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</si>
  <si>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</si>
  <si>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</si>
  <si>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</si>
  <si>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</si>
  <si>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</si>
  <si>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</si>
  <si>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</si>
  <si>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</si>
  <si>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</si>
  <si>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</si>
  <si>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</si>
  <si>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</si>
  <si>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</si>
  <si>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</si>
  <si>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</si>
  <si>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</si>
  <si>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</si>
  <si>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</si>
  <si>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</si>
  <si>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</si>
  <si>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</si>
  <si>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</si>
  <si>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</si>
  <si>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</si>
  <si>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</si>
  <si>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</si>
  <si>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</si>
  <si>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</si>
  <si>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</si>
  <si>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</si>
  <si>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</si>
  <si>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</si>
  <si>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</si>
  <si>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</si>
  <si>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</si>
  <si>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</si>
  <si>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</si>
  <si>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</si>
  <si>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</si>
  <si>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</si>
  <si>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</si>
  <si>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</si>
  <si>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</si>
  <si>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</si>
  <si>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</si>
  <si>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</si>
  <si>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</si>
  <si>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</si>
  <si>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</si>
  <si>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</si>
  <si>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</si>
  <si>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</si>
  <si>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</si>
  <si>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</si>
  <si>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</si>
  <si>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</si>
  <si>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</si>
  <si>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</si>
  <si>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</si>
  <si>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</si>
  <si>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</si>
  <si>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</si>
  <si>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</si>
  <si>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</si>
  <si>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</si>
  <si>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</si>
  <si>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</si>
  <si>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</si>
  <si>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</si>
  <si>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</si>
  <si>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</si>
  <si>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</si>
  <si>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</si>
  <si>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</si>
  <si>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</si>
  <si>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</si>
  <si>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</si>
  <si>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</si>
  <si>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</si>
  <si>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</si>
  <si>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</si>
  <si>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</si>
  <si>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</si>
  <si>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</si>
  <si>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</si>
  <si>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</si>
  <si>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</si>
  <si>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</si>
  <si>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</si>
  <si>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</si>
  <si>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</si>
  <si>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</si>
  <si>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</si>
  <si>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</si>
  <si>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</si>
  <si>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</si>
  <si>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</si>
  <si>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</si>
  <si>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</si>
  <si>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</si>
  <si>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</si>
  <si>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</si>
  <si>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</si>
  <si>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</si>
  <si>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</si>
  <si>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</si>
  <si>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</si>
  <si>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</si>
  <si>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</si>
  <si>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</si>
  <si>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</si>
  <si>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</si>
  <si>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</si>
  <si>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</si>
  <si>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</si>
  <si>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</si>
  <si>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</si>
  <si>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</si>
  <si>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</si>
  <si>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</si>
  <si>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</si>
  <si>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</si>
  <si>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</si>
  <si>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</si>
  <si>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</si>
  <si>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</si>
  <si>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</si>
  <si>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</si>
  <si>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</si>
  <si>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</si>
  <si>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</si>
  <si>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</si>
  <si>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</si>
  <si>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</si>
  <si>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</si>
  <si>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</si>
  <si>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</si>
  <si>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</si>
  <si>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</si>
  <si>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</si>
  <si>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</si>
  <si>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</si>
  <si>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</si>
  <si>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</si>
  <si>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</si>
  <si>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</si>
  <si>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</si>
  <si>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</si>
  <si>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</si>
  <si>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</si>
  <si>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</si>
  <si>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</si>
  <si>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</si>
  <si>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</si>
  <si>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</si>
  <si>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</si>
  <si>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</si>
  <si>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</si>
  <si>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</si>
  <si>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</si>
  <si>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</si>
  <si>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</si>
  <si>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</si>
  <si>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</si>
  <si>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</si>
  <si>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</si>
  <si>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</si>
  <si>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</si>
  <si>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</si>
  <si>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</si>
  <si>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</si>
  <si>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</si>
  <si>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</si>
  <si>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</si>
  <si>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</si>
  <si>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</si>
  <si>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</si>
  <si>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</si>
  <si>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</si>
  <si>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</si>
  <si>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</si>
  <si>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</si>
  <si>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</si>
  <si>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</si>
  <si>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</si>
  <si>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</si>
  <si>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</si>
  <si>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</si>
  <si>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</si>
  <si>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</si>
  <si>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</si>
  <si>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</si>
  <si>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</si>
  <si>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</si>
  <si>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</si>
  <si>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</si>
  <si>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</si>
  <si>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</si>
  <si>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</si>
  <si>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</si>
  <si>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</si>
  <si>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</si>
  <si>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</si>
  <si>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</si>
  <si>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</si>
  <si>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</si>
  <si>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</si>
  <si>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</si>
  <si>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</si>
  <si>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</si>
  <si>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</si>
  <si>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</si>
  <si>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</si>
  <si>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</si>
  <si>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</si>
  <si>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</si>
  <si>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</si>
  <si>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</si>
  <si>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</si>
  <si>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</si>
  <si>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</si>
  <si>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</si>
  <si>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</si>
  <si>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</si>
  <si>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</si>
  <si>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</si>
  <si>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</si>
  <si>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</si>
  <si>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</si>
  <si>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</si>
  <si>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</si>
  <si>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</si>
  <si>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</si>
  <si>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</si>
  <si>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</si>
  <si>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</si>
  <si>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</si>
  <si>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</si>
  <si>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</si>
  <si>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</si>
  <si>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</si>
  <si>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</si>
  <si>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</si>
  <si>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</si>
  <si>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</si>
  <si>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</si>
  <si>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State</t>
  </si>
  <si>
    <t>WI</t>
  </si>
  <si>
    <t>MN</t>
  </si>
  <si>
    <t>MI</t>
  </si>
  <si>
    <t>Used for cost outlier adjustments, look up from Provider Table</t>
  </si>
  <si>
    <t>Look up from DRG Table</t>
  </si>
  <si>
    <t>APR DRG description</t>
  </si>
  <si>
    <t>Hospital type</t>
  </si>
  <si>
    <t>CAH</t>
  </si>
  <si>
    <t>APR DRG INFORMATION</t>
  </si>
  <si>
    <t>APR DRG Code</t>
  </si>
  <si>
    <t>Cover Page</t>
  </si>
  <si>
    <t>Wisconsin Medicaid DRG Pricing Calculator</t>
  </si>
  <si>
    <t>This spreadsheet allows calculation of payment for a single claim with the input of only a few data elements. One of those data elements is the APR DRG. The APR DRG for the hospital stay must be determined outside of this calculator and entered as a data element by the user. For more information on APR DRGs, contact 3M Health Information Systems, which developed and maintains the software.</t>
  </si>
  <si>
    <t>Structure of the Calculator Spreadsheet</t>
  </si>
  <si>
    <t>Cover</t>
  </si>
  <si>
    <t>Structure</t>
  </si>
  <si>
    <t>Calculator Instructions</t>
  </si>
  <si>
    <t>The "Calculator Instructions" worksheet contains a description of the data that must be entered to estimate the Wisconsin Medicaid payment amount for an inpatient hospital stay. The instructions also describe the calculations being made to determine the payment amount.</t>
  </si>
  <si>
    <t>Interactive Calculator</t>
  </si>
  <si>
    <t>DRG Table</t>
  </si>
  <si>
    <t>The "DRG Table" worksheet contains a list of the APR DRG codes and parameters used in pricing inpatient hospital stays.</t>
  </si>
  <si>
    <t>Provider Table</t>
  </si>
  <si>
    <t>Instructions for Interactive Calculator</t>
  </si>
  <si>
    <t>General Comments</t>
  </si>
  <si>
    <t>Information About the Hospital Stay (Entered by the User)</t>
  </si>
  <si>
    <t>Line Number</t>
  </si>
  <si>
    <t>Field Name</t>
  </si>
  <si>
    <t>Description</t>
  </si>
  <si>
    <t>E7</t>
  </si>
  <si>
    <t>E8</t>
  </si>
  <si>
    <t>E9</t>
  </si>
  <si>
    <t>E10</t>
  </si>
  <si>
    <t>E11</t>
  </si>
  <si>
    <t>E14</t>
  </si>
  <si>
    <t>Transfer status</t>
  </si>
  <si>
    <t>A "Yes/No" field indicating whether the patient was transferred from one acute care provider to another. Acute-to-acute transfers are identified by patient discharge status values 02, 05, 65, 66, 82, 85, 93, or 94.</t>
  </si>
  <si>
    <t>Patient age in years</t>
  </si>
  <si>
    <t>APR DRG code</t>
  </si>
  <si>
    <t>DRG Pricing Calculation</t>
  </si>
  <si>
    <t>APR DRG information</t>
  </si>
  <si>
    <t>Values in this section are retrieved from worksheet "DRG Table" based on the APR DRG entered in cell E14.</t>
  </si>
  <si>
    <t>Hospital information</t>
  </si>
  <si>
    <t>Values in this section are retrieved from worksheet "Provider Table" based on the Provider Medicaid ID entered in cell E13.</t>
  </si>
  <si>
    <t xml:space="preserve">This value is retrieved from worksheet "Provider Table" based on the Provider Medicaid ID entered in cell E13. </t>
  </si>
  <si>
    <t>E29</t>
  </si>
  <si>
    <t xml:space="preserve">A calculated DRG base payment, without transfer policy or outlier payments applied. </t>
  </si>
  <si>
    <t>A Transfer Base Payment is only calculated if the value in cell E9 is "Yes." This indicates the discharge status is one included in the transfer policy. The Transfer Base Payment is calculated as a per diem, in which the per diem amount is determined by dividing the Pre-Transfer Base Payment by the average length of stay in cell E20.</t>
  </si>
  <si>
    <t>The Full Stay DRG Base Payment plus Outlier Payment.</t>
  </si>
  <si>
    <t>E46</t>
  </si>
  <si>
    <t>Allowed amount is also referred to as the "price" or Medicaid benefit amount. This amount is equal to Medicaid payment before considering copayments or third party liability.</t>
  </si>
  <si>
    <t>Calculated payment amount</t>
  </si>
  <si>
    <t xml:space="preserve">The final paid amount is not to exceed the submitted charges on the claim. The limit on the paid amount is referred to as the "charge cap." </t>
  </si>
  <si>
    <t>The calculated payment for the claim, equals the allowed amount less copayments and third party payments, without P4P or assessment payment adjustment.</t>
  </si>
  <si>
    <t>CALCULATION OF ALLOWED AMOUNT AND PAID AMOUNT, WITHOUT P4P OR ASSESSMENT</t>
  </si>
  <si>
    <t>The final payment for the claim without pay-for performance (P4P) or access payment adjustments (for qualifying providers).</t>
  </si>
  <si>
    <t>APR DRG service line</t>
  </si>
  <si>
    <t>Pre-transfer DRG base payment</t>
  </si>
  <si>
    <t>Paid amount without P4P or access payment adjustments</t>
  </si>
  <si>
    <t>Charge cap policy: charges less than calculated payment?</t>
  </si>
  <si>
    <t>Cost outlier payment</t>
  </si>
  <si>
    <t>Transfer payment adjustment</t>
  </si>
  <si>
    <t>E25 * E18 * E33</t>
  </si>
  <si>
    <t>Used for cost outlier adjustments, if E24 = "CAH" then 1.0, else look up from DRG Table</t>
  </si>
  <si>
    <t>IF E38 = "Yes" Then E37 Else E34</t>
  </si>
  <si>
    <t>E7 * E26</t>
  </si>
  <si>
    <t>IF (E41-E39) &gt; E29, "Yes", "No"</t>
  </si>
  <si>
    <t>IF E42 = "Yes", (E41-E39), "N/A"</t>
  </si>
  <si>
    <t>IF E42 = "Yes" Then (E43 - E29) * E30, Else 0</t>
  </si>
  <si>
    <t>IF (E48-E49-E50) &gt; 0, then E48-E49-E50, else 0</t>
  </si>
  <si>
    <t>E16 - E21</t>
  </si>
  <si>
    <t>E23 - E27</t>
  </si>
  <si>
    <t>E30</t>
  </si>
  <si>
    <t>E33</t>
  </si>
  <si>
    <t>E34</t>
  </si>
  <si>
    <t>E36 - E39</t>
  </si>
  <si>
    <t>E41 - E44</t>
  </si>
  <si>
    <t>E48</t>
  </si>
  <si>
    <t>E50</t>
  </si>
  <si>
    <t>E53</t>
  </si>
  <si>
    <t>E54</t>
  </si>
  <si>
    <t>IF E10 &lt;= E31 Then 1.20, Else 1.00</t>
  </si>
  <si>
    <t>IF (E51&gt;E52), Then "Yes", Else "No"</t>
  </si>
  <si>
    <t>IF E53 = "Yes" Then E7, Else E51</t>
  </si>
  <si>
    <t>Max of E19, E20, E27</t>
  </si>
  <si>
    <t xml:space="preserve">Service adjuster </t>
  </si>
  <si>
    <t>Age adjuster</t>
  </si>
  <si>
    <t>Provider-specific adjuster</t>
  </si>
  <si>
    <t>Maximum age for pediatric policy adjuster (equal to or less than)</t>
  </si>
  <si>
    <t xml:space="preserve">Used for selection of policy adjuster </t>
  </si>
  <si>
    <t>Max policy adjuster</t>
  </si>
  <si>
    <t>IF E9   = "Yes" AND DRG Base Not IN ("580", "581") Then "Yes", Else "No"</t>
  </si>
  <si>
    <t>IF E36 = "Yes" Then (E34 / E21) * (E8 + 1), Else "N/A"</t>
  </si>
  <si>
    <t>Full stay DRG Base Payment Plus Outlier Payment, E39 + E44</t>
  </si>
  <si>
    <t>IF E36 = "Yes" Then [IF (E37 &lt; E34), Then "Yes" Else "No"] Else "N/A"</t>
  </si>
  <si>
    <t>The "Structure" worksheet contains a synopsis of the information provided in the Wisconsin Medicaid DRG Pricing Calculator spreadsheet.</t>
  </si>
  <si>
    <t>The "Interactive Calculator" worksheet is the primary worksheet in the Wisconsin Medicaid DRG Pricing Calculator spreadsheet. All other worksheets exist to support the Interactive Calculator. The user can enter just a few data elements describing an individual hospital admission at the top of the Interactive Calculator and an estimate of the Wisconsin Medicaid payment for that admission will be displayed at the bottom of the calculator.</t>
  </si>
  <si>
    <t>The "Cover" worksheet contains an introduction to the Wisconsin Medicaid DRG Pricing Calculator and provides resources with additional information about the Wisconsin Medicaid DRG pricing method.</t>
  </si>
  <si>
    <t>This calculator is intended to mimic the actual DRG pricing calculations within MMIS. However, if there is ever a difference in payment amounts calculated through this spreadsheet versus MMIS, MMIS is correct.</t>
  </si>
  <si>
    <t>Amery Regional Medical Center</t>
  </si>
  <si>
    <t>AH</t>
  </si>
  <si>
    <t>Aspirus Langlade Memorial Hospital</t>
  </si>
  <si>
    <t>Aspirus Wausau Hospital</t>
  </si>
  <si>
    <t>Aurora BayCare Medical Center</t>
  </si>
  <si>
    <t>Aurora Lakeland Medical Center</t>
  </si>
  <si>
    <t>Aurora Medical Center - Kenosha</t>
  </si>
  <si>
    <t>Aurora Medical Center of Manitowoc Co Inc</t>
  </si>
  <si>
    <t>Aurora Memorial Hospital - Burlington</t>
  </si>
  <si>
    <t>Aurora Sheboygan Memorial Medical Center</t>
  </si>
  <si>
    <t>Bellin Memorial Hospital</t>
  </si>
  <si>
    <t>Beloit Memorial Hospital Inc</t>
  </si>
  <si>
    <t>Black River Memorial Hospital</t>
  </si>
  <si>
    <t>Burnett Medical Center Inc</t>
  </si>
  <si>
    <t>Children's Health Care - Minneapolis</t>
  </si>
  <si>
    <t>Children's Hospital of Wisconsin</t>
  </si>
  <si>
    <t>Children's Hospital of Wisconsin - Fox Valley</t>
  </si>
  <si>
    <t>Crossing Rivers Health</t>
  </si>
  <si>
    <t>Cumberland Memorial Hospital</t>
  </si>
  <si>
    <t>Dickinson County Memorial</t>
  </si>
  <si>
    <t>Door County Memorial Hospital</t>
  </si>
  <si>
    <t>Edgerton Hospital and Health Services</t>
  </si>
  <si>
    <t>Fairview University</t>
  </si>
  <si>
    <t>Fort HealthCare</t>
  </si>
  <si>
    <t>Froedtert Memorial Lutheran Hospital</t>
  </si>
  <si>
    <t>Grant Regional Health Center Inc</t>
  </si>
  <si>
    <t>Hayward Area Memorial Hospital</t>
  </si>
  <si>
    <t>Holy Family Memorial Medical Center</t>
  </si>
  <si>
    <t>Hudson Hospital</t>
  </si>
  <si>
    <t>Indianhead Medical Center Shell Lake Inc</t>
  </si>
  <si>
    <t>Lakeview Memorial</t>
  </si>
  <si>
    <t>Mayo Clinic Health System - Chippewa Valley</t>
  </si>
  <si>
    <t>Mayo Clinic Health System - Oakridge</t>
  </si>
  <si>
    <t>Memorial Hospital of Lafayette County</t>
  </si>
  <si>
    <t>Memorial Medical Center</t>
  </si>
  <si>
    <t>Mercy Health System Corporation</t>
  </si>
  <si>
    <t>Mercy Walworth Hospital and Med Center</t>
  </si>
  <si>
    <t>Midwest Orthopedic Specialty Hospital, LLC</t>
  </si>
  <si>
    <t>Oakleaf Surgical Hospital</t>
  </si>
  <si>
    <t>Orthopaedic Hospital of Wisconsin - Glendale</t>
  </si>
  <si>
    <t>Reedsburg Area Medical Center</t>
  </si>
  <si>
    <t>Regions Hospital</t>
  </si>
  <si>
    <t>Richland Hospital Inc</t>
  </si>
  <si>
    <t>River Falls Area Hospital</t>
  </si>
  <si>
    <t>Sauk Prairie Memorial Hospital</t>
  </si>
  <si>
    <t>Southwest Health Center Inc</t>
  </si>
  <si>
    <t>Stoughton Hospital Association</t>
  </si>
  <si>
    <t>Tomah Memorial Hospital Inc</t>
  </si>
  <si>
    <t>Upland Hills Health Inc</t>
  </si>
  <si>
    <t>Vernon Memorial Hospital</t>
  </si>
  <si>
    <t>Westfields Hospital</t>
  </si>
  <si>
    <t>181-1</t>
  </si>
  <si>
    <t>181-2</t>
  </si>
  <si>
    <t>181-3</t>
  </si>
  <si>
    <t>181-4</t>
  </si>
  <si>
    <t>182-1</t>
  </si>
  <si>
    <t>182-2</t>
  </si>
  <si>
    <t>182-3</t>
  </si>
  <si>
    <t>182-4</t>
  </si>
  <si>
    <t>CARDIAC CATHETERIZATION FOR CORONARY ARTERY DISEASE</t>
  </si>
  <si>
    <t>322-1</t>
  </si>
  <si>
    <t>322-2</t>
  </si>
  <si>
    <t>322-3</t>
  </si>
  <si>
    <t>322-4</t>
  </si>
  <si>
    <t>469-1</t>
  </si>
  <si>
    <t>469-2</t>
  </si>
  <si>
    <t>469-3</t>
  </si>
  <si>
    <t>469-4</t>
  </si>
  <si>
    <t>470-1</t>
  </si>
  <si>
    <t>470-2</t>
  </si>
  <si>
    <t>470-3</t>
  </si>
  <si>
    <t>470-4</t>
  </si>
  <si>
    <t>695-1</t>
  </si>
  <si>
    <t>695-2</t>
  </si>
  <si>
    <t>695-3</t>
  </si>
  <si>
    <t>695-4</t>
  </si>
  <si>
    <t>696-1</t>
  </si>
  <si>
    <t>696-2</t>
  </si>
  <si>
    <t>696-3</t>
  </si>
  <si>
    <t>696-4</t>
  </si>
  <si>
    <t>2. Average length of stay is the trimmed arithmetic value.</t>
  </si>
  <si>
    <t>007-1</t>
  </si>
  <si>
    <t>ALLOGENEIC BONE MARROW TRANSPLANT</t>
  </si>
  <si>
    <t>007-2</t>
  </si>
  <si>
    <t>007-3</t>
  </si>
  <si>
    <t>007-4</t>
  </si>
  <si>
    <t>008-1</t>
  </si>
  <si>
    <t>008-2</t>
  </si>
  <si>
    <t>008-3</t>
  </si>
  <si>
    <t>008-4</t>
  </si>
  <si>
    <t>009-1</t>
  </si>
  <si>
    <t>EXTRACORPOREAL MEMBRANE OXYGENATION (ECMO)</t>
  </si>
  <si>
    <t>009-2</t>
  </si>
  <si>
    <t>009-3</t>
  </si>
  <si>
    <t>009-4</t>
  </si>
  <si>
    <t>059-1</t>
  </si>
  <si>
    <t>059-2</t>
  </si>
  <si>
    <t>059-3</t>
  </si>
  <si>
    <t>059-4</t>
  </si>
  <si>
    <t>145-1</t>
  </si>
  <si>
    <t>145-2</t>
  </si>
  <si>
    <t>145-3</t>
  </si>
  <si>
    <t>145-4</t>
  </si>
  <si>
    <t>230-1</t>
  </si>
  <si>
    <t>230-2</t>
  </si>
  <si>
    <t>230-3</t>
  </si>
  <si>
    <t>230-4</t>
  </si>
  <si>
    <t>231-1</t>
  </si>
  <si>
    <t>231-2</t>
  </si>
  <si>
    <t>231-3</t>
  </si>
  <si>
    <t>231-4</t>
  </si>
  <si>
    <t>232-1</t>
  </si>
  <si>
    <t>232-2</t>
  </si>
  <si>
    <t>232-3</t>
  </si>
  <si>
    <t>232-4</t>
  </si>
  <si>
    <t>233-1</t>
  </si>
  <si>
    <t>233-2</t>
  </si>
  <si>
    <t>233-3</t>
  </si>
  <si>
    <t>233-4</t>
  </si>
  <si>
    <t>234-1</t>
  </si>
  <si>
    <t>234-2</t>
  </si>
  <si>
    <t>234-3</t>
  </si>
  <si>
    <t>234-4</t>
  </si>
  <si>
    <t>CHOLECYSTECTOMY</t>
  </si>
  <si>
    <t>426-1</t>
  </si>
  <si>
    <t>426-2</t>
  </si>
  <si>
    <t>426-3</t>
  </si>
  <si>
    <t>426-4</t>
  </si>
  <si>
    <t>427-1</t>
  </si>
  <si>
    <t>427-2</t>
  </si>
  <si>
    <t>427-3</t>
  </si>
  <si>
    <t>427-4</t>
  </si>
  <si>
    <t>792-1</t>
  </si>
  <si>
    <t>792-2</t>
  </si>
  <si>
    <t>792-3</t>
  </si>
  <si>
    <t>792-4</t>
  </si>
  <si>
    <t>793-1</t>
  </si>
  <si>
    <t>793-2</t>
  </si>
  <si>
    <t>793-3</t>
  </si>
  <si>
    <t>793-4</t>
  </si>
  <si>
    <t>794-1</t>
  </si>
  <si>
    <t>794-2</t>
  </si>
  <si>
    <t>794-3</t>
  </si>
  <si>
    <t>794-4</t>
  </si>
  <si>
    <t>810-1</t>
  </si>
  <si>
    <t>810-2</t>
  </si>
  <si>
    <t>810-3</t>
  </si>
  <si>
    <t>810-4</t>
  </si>
  <si>
    <t>817-1</t>
  </si>
  <si>
    <t>817-2</t>
  </si>
  <si>
    <t>817-3</t>
  </si>
  <si>
    <t>817-4</t>
  </si>
  <si>
    <t>Ascension NE Wisconsin - Mercy Campus</t>
  </si>
  <si>
    <t>Ascension SE Wisconsin Hospital - Franklin Campus</t>
  </si>
  <si>
    <t>Gunderson Moundview Memorial Hospital</t>
  </si>
  <si>
    <t>Mile Bluff Medical Center</t>
  </si>
  <si>
    <t>Sacred Heart Hospital</t>
  </si>
  <si>
    <t>Spooner Health</t>
  </si>
  <si>
    <t>St. Luke's</t>
  </si>
  <si>
    <t>St. Mary's</t>
  </si>
  <si>
    <t>ThedaCare Medical Center - Berlin</t>
  </si>
  <si>
    <t>PANCREAS TRANSPLANT</t>
  </si>
  <si>
    <t>VENTRICULAR SHUNT PROCEDURES</t>
  </si>
  <si>
    <t>SPINAL PROCEDURES</t>
  </si>
  <si>
    <t>NERVOUS SYSTEM MALIGNANCY</t>
  </si>
  <si>
    <t>INTRACRANIAL HEMORRHAGE</t>
  </si>
  <si>
    <t>TRANSIENT ISCHEMIA</t>
  </si>
  <si>
    <t>VIRAL MENINGITIS</t>
  </si>
  <si>
    <t>ALTERATION IN CONSCIOUSNESS</t>
  </si>
  <si>
    <t>SEIZURE</t>
  </si>
  <si>
    <t>OTHER DISORDERS OF NERVOUS SYSTEM</t>
  </si>
  <si>
    <t>INFECTIONS OF UPPER RESPIRATORY TRACT</t>
  </si>
  <si>
    <t>CYSTIC FIBROSIS - PULMONARY DISEASE</t>
  </si>
  <si>
    <t>RESPIRATORY FAILURE</t>
  </si>
  <si>
    <t>PULMONARY EMBOLISM</t>
  </si>
  <si>
    <t>RESPIRATORY MALIGNANCY</t>
  </si>
  <si>
    <t>OTHER PNEUMONIA</t>
  </si>
  <si>
    <t>CHRONIC OBSTRUCTIVE PULMONARY DISEASE</t>
  </si>
  <si>
    <t>ASTHMA</t>
  </si>
  <si>
    <t>MAJOR CARDIOTHORACIC REPAIR OF HEART ANOMALY</t>
  </si>
  <si>
    <t>MAJOR ABDOMINAL VASCULAR PROCEDURES</t>
  </si>
  <si>
    <t>OTHER CIRCULATORY SYSTEM PROCEDURES</t>
  </si>
  <si>
    <t>LOWER EXTREMITY ARTERIAL PROCEDURES</t>
  </si>
  <si>
    <t>ACUTE MYOCARDIAL INFARCTION</t>
  </si>
  <si>
    <t>CARDIAC CATHETERIZATION FOR OTHER NON-CORONARY CONDITIONS</t>
  </si>
  <si>
    <t>HEART FAILURE</t>
  </si>
  <si>
    <t>HYPERTENSION</t>
  </si>
  <si>
    <t>CHEST PAIN</t>
  </si>
  <si>
    <t>CARDIOMYOPATHY</t>
  </si>
  <si>
    <t>OTHER CIRCULATORY SYSTEM DIAGNOSES</t>
  </si>
  <si>
    <t>PERITONEAL ADHESIOLYSIS</t>
  </si>
  <si>
    <t>MAJOR SMALL BOWEL PROCEDURES</t>
  </si>
  <si>
    <t>MAJOR LARGE BOWEL PROCEDURES</t>
  </si>
  <si>
    <t>GASTRIC FUNDOPLICATION</t>
  </si>
  <si>
    <t>APPENDECTOMY WITH COMPLEX PRINCIPAL DIAGNOSIS</t>
  </si>
  <si>
    <t>APPENDECTOMY WITHOUT COMPLEX PRINCIPAL DIAGNOSIS</t>
  </si>
  <si>
    <t>DIGESTIVE MALIGNANCY</t>
  </si>
  <si>
    <t>MAJOR ESOPHAGEAL DISORDERS</t>
  </si>
  <si>
    <t>OTHER ESOPHAGEAL DISORDERS</t>
  </si>
  <si>
    <t>INFLAMMATORY BOWEL DISEASE</t>
  </si>
  <si>
    <t>GASTROINTESTINAL VASCULAR INSUFFICIENCY</t>
  </si>
  <si>
    <t>INTESTINAL OBSTRUCTION</t>
  </si>
  <si>
    <t>ABDOMINAL PAIN</t>
  </si>
  <si>
    <t>OTHER DIGESTIVE SYSTEM DIAGNOSES</t>
  </si>
  <si>
    <t>MAJOR BILIARY TRACT PROCEDURES</t>
  </si>
  <si>
    <t>ALCOHOLIC LIVER DISEASE</t>
  </si>
  <si>
    <t>DISORDERS OF PANCREAS EXCEPT MALIGNANCY</t>
  </si>
  <si>
    <t>OTHER DISORDERS OF THE LIVER</t>
  </si>
  <si>
    <t>AMPUTATION OF LOWER LIMB EXCEPT TOES</t>
  </si>
  <si>
    <t>FRACTURE OF FEMUR</t>
  </si>
  <si>
    <t>FRACTURE OF PELVIS OR DISLOCATION OF HIP</t>
  </si>
  <si>
    <t>CONNECTIVE TISSUE DISORDERS</t>
  </si>
  <si>
    <t>MASTECTOMY PROCEDURES</t>
  </si>
  <si>
    <t>BREAST PROCEDURES EXCEPT MASTECTOMY</t>
  </si>
  <si>
    <t>SKIN ULCERS</t>
  </si>
  <si>
    <t>MAJOR SKIN DISORDERS</t>
  </si>
  <si>
    <t>MALIGNANT BREAST DISORDERS</t>
  </si>
  <si>
    <t>ADRENAL PROCEDURES</t>
  </si>
  <si>
    <t>PROCEDURES FOR OBESITY</t>
  </si>
  <si>
    <t>DIABETES</t>
  </si>
  <si>
    <t>INBORN ERRORS OF METABOLISM</t>
  </si>
  <si>
    <t>OTHER ENDOCRINE DISORDERS</t>
  </si>
  <si>
    <t>OTHER NON-HYPOVOLEMIC ELECTROLYTE DISORDERS</t>
  </si>
  <si>
    <t>NON-HYPOVOLEMIC SODIUM DISORDERS</t>
  </si>
  <si>
    <t>THYROID DISORDERS</t>
  </si>
  <si>
    <t>KIDNEY TRANSPLANT</t>
  </si>
  <si>
    <t>MAJOR BLADDER PROCEDURES</t>
  </si>
  <si>
    <t>OTHER BLADDER PROCEDURES</t>
  </si>
  <si>
    <t>ACUTE KIDNEY INJURY</t>
  </si>
  <si>
    <t>CHRONIC KIDNEY DISEASE</t>
  </si>
  <si>
    <t>MAJOR MALE PELVIC PROCEDURES</t>
  </si>
  <si>
    <t>TRANSURETHRAL PROSTATECTOMY</t>
  </si>
  <si>
    <t>MALIGNANCY, MALE REPRODUCTIVE SYSTEM</t>
  </si>
  <si>
    <t>MALE REPRODUCTIVE SYSTEM DIAGNOSES EXCEPT MALIGNANCY</t>
  </si>
  <si>
    <t>FEMALE REPRODUCTIVE SYSTEM RECONSTRUCTIVE PROCEDURES</t>
  </si>
  <si>
    <t>FEMALE REPRODUCTIVE SYSTEM MALIGNANCY</t>
  </si>
  <si>
    <t>FEMALE REPRODUCTIVE SYSTEM INFECTIONS</t>
  </si>
  <si>
    <t>VAGINAL DELIVERY</t>
  </si>
  <si>
    <t>NEONATE, TRANSFERRED &lt; 5 DAYS OLD, BORN HERE</t>
  </si>
  <si>
    <t>SPLENECTOMY</t>
  </si>
  <si>
    <t>SICKLE CELL ANEMIA CRISIS</t>
  </si>
  <si>
    <t>ACUTE LEUKEMIA</t>
  </si>
  <si>
    <t>RADIOTHERAPY</t>
  </si>
  <si>
    <t>CHEMOTHERAPY FOR ACUTE LEUKEMIA</t>
  </si>
  <si>
    <t>OTHER CHEMOTHERAPY</t>
  </si>
  <si>
    <t>POST-OPERATIVE, POST-TRAUMATIC, OTHER DEVICE INFECTIONS</t>
  </si>
  <si>
    <t>VIRAL ILLNESS</t>
  </si>
  <si>
    <t>SCHIZOPHRENIA</t>
  </si>
  <si>
    <t>BIPOLAR DISORDERS</t>
  </si>
  <si>
    <t>DEPRESSION EXCEPT MAJOR DEPRESSIVE DISORDER</t>
  </si>
  <si>
    <t>ORGANIC MENTAL HEALTH DISTURBANCES</t>
  </si>
  <si>
    <t>BEHAVIORAL DISORDERS</t>
  </si>
  <si>
    <t>EATING DISORDERS</t>
  </si>
  <si>
    <t>OTHER MENTAL HEALTH DISORDERS</t>
  </si>
  <si>
    <t>HEMORRHAGE OR HEMATOMA DUE TO COMPLICATION</t>
  </si>
  <si>
    <t>ALLERGIC REACTIONS</t>
  </si>
  <si>
    <t>POISONING OF MEDICINAL AGENTS</t>
  </si>
  <si>
    <t>OTHER COMPLICATIONS OF TREATMENT</t>
  </si>
  <si>
    <t>TOXIC EFFECTS OF NON-MEDICINAL SUBSTANCES</t>
  </si>
  <si>
    <t>REHABILITATION</t>
  </si>
  <si>
    <t>NEONATAL AFTERCARE</t>
  </si>
  <si>
    <t>CRANIOTOMY FOR MULTIPLE SIGNIFICANT TRAUMA</t>
  </si>
  <si>
    <t>APR DRG</t>
  </si>
  <si>
    <t>APR DRG Description</t>
  </si>
  <si>
    <t>Service Line Pediatric</t>
  </si>
  <si>
    <t>Average Length of Stay</t>
  </si>
  <si>
    <t>Service Line Adjuster</t>
  </si>
  <si>
    <t>Marginal Cost Factor</t>
  </si>
  <si>
    <t xml:space="preserve"> All rights reserved.</t>
  </si>
  <si>
    <t>Medicaid
ID</t>
  </si>
  <si>
    <t>Provider Name</t>
  </si>
  <si>
    <t>Provider
Type</t>
  </si>
  <si>
    <t>Inpatient
Rate</t>
  </si>
  <si>
    <t>Cost
Outlier
Threshold</t>
  </si>
  <si>
    <t>Provider
Adjuster</t>
  </si>
  <si>
    <t>Service Line Adult</t>
  </si>
  <si>
    <t>APR DRG scaled national relative weight</t>
  </si>
  <si>
    <t>Ascension Calumet Hospital</t>
  </si>
  <si>
    <t>ThedaCare Medical Center - New London</t>
  </si>
  <si>
    <t>ThedaCare Medical Center - Wild Rose</t>
  </si>
  <si>
    <t>Ascension - All Saints</t>
  </si>
  <si>
    <t>Ascension - St. Francis Hospital</t>
  </si>
  <si>
    <t>Ascension Columbia St. Mary's - Ozaukee</t>
  </si>
  <si>
    <t>Ascension SE Wisconsin - Elmbrook</t>
  </si>
  <si>
    <t>Ascension SE Wisconsin - St. Joseph's</t>
  </si>
  <si>
    <t>Aurora Medical Center - Bay Area</t>
  </si>
  <si>
    <t>Aurora Sinai Medical Center Inc</t>
  </si>
  <si>
    <t>Aurora St. Luke's South Shore</t>
  </si>
  <si>
    <t>Gundersen Lutheran Medical Center</t>
  </si>
  <si>
    <t>ThedaCare Medical Center - Appleton</t>
  </si>
  <si>
    <t>ThedaCare Medical Center - Neenah</t>
  </si>
  <si>
    <t>Rockford Memorial Hospital</t>
  </si>
  <si>
    <t>IL</t>
  </si>
  <si>
    <t>National Scaled Weight</t>
  </si>
  <si>
    <t>Bellin Health Oconto Hospital</t>
  </si>
  <si>
    <t>ThedaCare Medical Center - Shawano</t>
  </si>
  <si>
    <t>Marshfield Medical Center - Weston</t>
  </si>
  <si>
    <t>027-1</t>
  </si>
  <si>
    <t>027-2</t>
  </si>
  <si>
    <t>027-3</t>
  </si>
  <si>
    <t>027-4</t>
  </si>
  <si>
    <t>029-1</t>
  </si>
  <si>
    <t>029-2</t>
  </si>
  <si>
    <t>029-3</t>
  </si>
  <si>
    <t>029-4</t>
  </si>
  <si>
    <t>030-1</t>
  </si>
  <si>
    <t>030-2</t>
  </si>
  <si>
    <t>030-3</t>
  </si>
  <si>
    <t>030-4</t>
  </si>
  <si>
    <t>178-1</t>
  </si>
  <si>
    <t>178-2</t>
  </si>
  <si>
    <t>178-3</t>
  </si>
  <si>
    <t>178-4</t>
  </si>
  <si>
    <t>179-1</t>
  </si>
  <si>
    <t>179-2</t>
  </si>
  <si>
    <t>179-3</t>
  </si>
  <si>
    <t>179-4</t>
  </si>
  <si>
    <t>183-1</t>
  </si>
  <si>
    <t>183-2</t>
  </si>
  <si>
    <t>183-3</t>
  </si>
  <si>
    <t>183-4</t>
  </si>
  <si>
    <t>539-1</t>
  </si>
  <si>
    <t>539-2</t>
  </si>
  <si>
    <t>539-3</t>
  </si>
  <si>
    <t>539-4</t>
  </si>
  <si>
    <t>543-1</t>
  </si>
  <si>
    <t>543-2</t>
  </si>
  <si>
    <t>543-3</t>
  </si>
  <si>
    <t>543-4</t>
  </si>
  <si>
    <t>547-1</t>
  </si>
  <si>
    <t>547-2</t>
  </si>
  <si>
    <t>547-3</t>
  </si>
  <si>
    <t>547-4</t>
  </si>
  <si>
    <t>548-1</t>
  </si>
  <si>
    <t>548-2</t>
  </si>
  <si>
    <t>548-3</t>
  </si>
  <si>
    <t>548-4</t>
  </si>
  <si>
    <t>AUTOLOGOUS BONE MARROW TRANSPLANT OR T-CELL IMMUNOTHERAPY</t>
  </si>
  <si>
    <t>OPEN CRANIOTOMY FOR TRAUMA</t>
  </si>
  <si>
    <t>OPEN CRANIOTOMY EXCEPT TRAUMA</t>
  </si>
  <si>
    <t>OPEN EXTRACRANIAL VASCULAR PROCEDURES</t>
  </si>
  <si>
    <t>OTHER OPEN CRANIOTOMY</t>
  </si>
  <si>
    <t>OTHER PERCUTANEOUS INTRACRANIAL PROCEDURES</t>
  </si>
  <si>
    <t>OTHER RESPIRATORY DIAGNOSES EXCEPT SIGNS, SYMPTOMS AND MISCELLANEOUS DIAGNOSES</t>
  </si>
  <si>
    <t>IMPLANTABLE HEART ASSIST SYSTEMS</t>
  </si>
  <si>
    <t>EXTERNAL HEART ASSIST SYSTEMS</t>
  </si>
  <si>
    <t>DEFIBRILLATOR IMPLANTS</t>
  </si>
  <si>
    <t>PERCUTANEOUS STRUCTURAL CARDIAC PROCEDURES</t>
  </si>
  <si>
    <t>323-1</t>
  </si>
  <si>
    <t>323-2</t>
  </si>
  <si>
    <t>323-3</t>
  </si>
  <si>
    <t>323-4</t>
  </si>
  <si>
    <t>324-1</t>
  </si>
  <si>
    <t>324-2</t>
  </si>
  <si>
    <t>324-3</t>
  </si>
  <si>
    <t>324-4</t>
  </si>
  <si>
    <t>325-1</t>
  </si>
  <si>
    <t>325-2</t>
  </si>
  <si>
    <t>325-3</t>
  </si>
  <si>
    <t>325-4</t>
  </si>
  <si>
    <t>326-1</t>
  </si>
  <si>
    <t>326-2</t>
  </si>
  <si>
    <t>326-3</t>
  </si>
  <si>
    <t>326-4</t>
  </si>
  <si>
    <t>LIVER TRANSPLANT AND/OR INTESTINAL TRANSPLANT</t>
  </si>
  <si>
    <t>HEART AND/OR LUNG TRANSPLANT</t>
  </si>
  <si>
    <t>TRACHEOSTOMY WITH MV &gt;96 HOURS WITH EXTENSIVE PROCEDURE</t>
  </si>
  <si>
    <t>TRACHEOSTOMY WITH MV &gt;96 HOURS WITHOUT EXTENSIVE PROCEDURE</t>
  </si>
  <si>
    <t>OTHER NERVOUS SYSTEM AND RELATED PROCEDURES</t>
  </si>
  <si>
    <t>PERCUTANEOUS INTRACRANIAL AND EXTRACRANIAL VASCULAR PROCEDURES</t>
  </si>
  <si>
    <t>SPINAL DISORDERS AND INJURIES</t>
  </si>
  <si>
    <t>DEGENERATIVE NERVOUS SYSTEM DISORDERS EXCEPT MULTIPLE SCLEROSIS</t>
  </si>
  <si>
    <t>MULTIPLE SCLEROSIS, OTHER DEMYELINATING DISEASE AND INFLAMMATORY NEUROPATHIES</t>
  </si>
  <si>
    <t>CVA AND PRECEREBRAL OCCLUSION WITH INFARCTION</t>
  </si>
  <si>
    <t>NONSPECIFIC CVA AND PRECEREBRAL OCCLUSION WITHOUT INFARCTION</t>
  </si>
  <si>
    <t>PERIPHERAL, CRANIAL AND AUTONOMIC NERVE DISORDERS</t>
  </si>
  <si>
    <t>BACTERIAL AND TUBERCULOUS INFECTIONS OF NERVOUS SYSTEM</t>
  </si>
  <si>
    <t>NON-BACTERIAL INFECTIONS OF NERVOUS SYSTEM EXCEPT VIRAL MENINGITIS</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</si>
  <si>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</si>
  <si>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</si>
  <si>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</si>
  <si>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</si>
  <si>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ANOXIC AND OTHER SEVERE BRAIN DAMAGE</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</si>
  <si>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</si>
  <si>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</si>
  <si>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</si>
  <si>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</si>
  <si>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</si>
  <si>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</si>
  <si>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</si>
  <si>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OTHER EAR, NOSE, MOUTH AND THROAT PROCEDURES</t>
  </si>
  <si>
    <t>EAR, NOSE, MOUTH, THROAT AND CRANIAL OR FACIAL MALIGNANCIES</t>
  </si>
  <si>
    <t>VERTIGO AND OTHER LABYRINTH DISORDERS</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</si>
  <si>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</si>
  <si>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</si>
  <si>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</si>
  <si>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</si>
  <si>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</si>
  <si>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BPD AND OTHER CHRONIC RESPIRATORY DISEASES ARISING IN PERINATAL PERIOD</t>
  </si>
  <si>
    <t>MAJOR CHEST AND RESPIRATORY TRAUMA</t>
  </si>
  <si>
    <t>MAJOR RESPIRATORY INFECTIONS AND INFLAMMATIONS</t>
  </si>
  <si>
    <t>BRONCHIOLITIS AND RSV PNEUMONIA</t>
  </si>
  <si>
    <t>INTERSTITIAL AND ALVEOLAR LUNG DISEASES</t>
  </si>
  <si>
    <t>RESPIRATORY SIGNS, SYMPTOMS AND MISCELLANEOUS DIAGNOSES</t>
  </si>
  <si>
    <t>ACUTE BRONCHITIS AND RELATED SYMPTOMS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</si>
  <si>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</si>
  <si>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</si>
  <si>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</si>
  <si>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</si>
  <si>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</si>
  <si>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</si>
  <si>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</si>
  <si>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</si>
  <si>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</si>
  <si>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</si>
  <si>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</si>
  <si>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ACUTE AND SUBACUTE ENDOCARDITIS</t>
  </si>
  <si>
    <t>CARDIAC ARREST AND SHOCK</t>
  </si>
  <si>
    <t>PERIPHERAL AND OTHER VASCULAR DISORDERS</t>
  </si>
  <si>
    <t>ANGINA PECTORIS AND CORONARY ATHEROSCLEROSIS</t>
  </si>
  <si>
    <t>CARDIAC STRUCTURAL AND VALVULAR DISORDERS</t>
  </si>
  <si>
    <t>CARDIAC ARRHYTHMIA AND CONDUCTION DISORDERS</t>
  </si>
  <si>
    <t>SYNCOPE AND COLLAPSE</t>
  </si>
  <si>
    <t>MALFUNCTION, REACTION, COMPLICATION OF CARDIAC OR VASCULAR DEVICE OR PROCEDURE</t>
  </si>
  <si>
    <t>MAJOR STOMACH, ESOPHAGEAL AND DUODENAL PROCEDURES</t>
  </si>
  <si>
    <t>OTHER STOMACH, ESOPHAGEAL AND DUODENAL PROCEDURES</t>
  </si>
  <si>
    <t>OTHER SMALL AND LARGE BOWEL PROCEDURES</t>
  </si>
  <si>
    <t>HERNIA PROCEDURES EXCEPT INGUINAL, FEMORAL AND UMBILICAL</t>
  </si>
  <si>
    <t>INGUINAL, FEMORAL AND UMBILICAL HERNIA PROCEDURES</t>
  </si>
  <si>
    <t>OTHER DIGESTIVE SYSTEM AND ABDOMINAL PROCEDURES</t>
  </si>
  <si>
    <t>PEPTIC ULCER AND GASTRITIS</t>
  </si>
  <si>
    <t>DIVERTICULITIS AND DIVERTICULOSIS</t>
  </si>
  <si>
    <t>MAJOR GASTROINTESTINAL AND PERITONEAL INFECTIONS</t>
  </si>
  <si>
    <t>OTHER GASTROENTERITIS, NAUSEA AND VOMITING</t>
  </si>
  <si>
    <t>MALFUNCTION, REACTION AND COMPLICATION OF GASTROINTESTINAL DEVICE OR PROCEDURE</t>
  </si>
  <si>
    <t>OTHER AND UNSPECIFIED GASTROINTESTINAL HEMORRHAGE</t>
  </si>
  <si>
    <t>MAJOR PANCREAS, LIVER AND SHUNT PROCEDURES</t>
  </si>
  <si>
    <t>OTHER HEPATOBILIARY, PANCREAS AND ABDOMINAL PROCEDURES</t>
  </si>
  <si>
    <t>HEPATIC COMA AND OTHER MAJOR ACUTE LIVER DISORDERS</t>
  </si>
  <si>
    <t>MALIGNANCY OF HEPATOBILIARY SYSTEM AND PANCREAS</t>
  </si>
  <si>
    <t>DISORDERS OF GALLBLADDER AND BILIARY TRACT</t>
  </si>
  <si>
    <t>DORSAL AND LUMBAR FUSION PROCEDURE FOR CURVATURE OF BACK</t>
  </si>
  <si>
    <t>DORSAL AND LUMBAR FUSION PROCEDURE EXCEPT FOR CURVATURE OF BACK</t>
  </si>
  <si>
    <t>HIP AND FEMUR FRACTURE REPAIR</t>
  </si>
  <si>
    <t>OTHER SIGNIFICANT HIP AND FEMUR SURGERY</t>
  </si>
  <si>
    <t>SKIN GRAFT, EXCEPT HAND,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</si>
  <si>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</si>
  <si>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</si>
  <si>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</si>
  <si>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</si>
  <si>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</si>
  <si>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</si>
  <si>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SHOULDER AND ELBOW JOINT REPLACEMENT</t>
  </si>
  <si>
    <t>NON-ELECTIVE OR COMPLEX HIP JOINT REPLACEMENT</t>
  </si>
  <si>
    <t>ELECTIVE HIP JOINT REPLACEMENT</t>
  </si>
  <si>
    <t>NON-ELECTIVE OR COMPLEX KNEE JOINT REPLACEMENT</t>
  </si>
  <si>
    <t>ELECTIVE KNEE JOINT REPLACEMENT</t>
  </si>
  <si>
    <t>FRACTURES AND DISLOCATIONS EXCEPT FEMUR, PELVIS AND BACK</t>
  </si>
  <si>
    <t>MUSCULOSKELETAL MALIGNANCY AND PATHOLOGICAL FRACTURE DUE TO MUSCULOSKELETAL MALIGNANCY</t>
  </si>
  <si>
    <t>OSTEOMYELITIS, SEPTIC ARTHRITIS AND OTHER MUSCULOSKELETAL INFECTIONS</t>
  </si>
  <si>
    <t>OTHER BACK AND NECK DISORDERS, FRACTURES AND INJURIES</t>
  </si>
  <si>
    <t>MALFUNCTION, REACTION, COMPLICATION OF ORTHOPEDIC DEVICE OR PROCEDURE</t>
  </si>
  <si>
    <t>OTHER MUSCULOSKELETAL SYSTEM AND CONNECTIVE TISSUE DIAGNOSES</t>
  </si>
  <si>
    <t>SKIN GRAFT FOR SKIN AND SUBCUTANEOUS TISSUE DIAGNOSES</t>
  </si>
  <si>
    <t>OTHER SKIN, SUBCUTANEOUS TISSUE AND RELATED PROCEDURES</t>
  </si>
  <si>
    <t>CELLULITIS AND OTHER SKIN INFECTIONS</t>
  </si>
  <si>
    <t>CONTUSION, OPEN WOUND AND OTHER TRAUMA TO SKIN AND SUBCUTANEOUS TISSUE</t>
  </si>
  <si>
    <t>OTHER SKIN, SUBCUTANEOUS TISSUE AND BREAST DISORDERS</t>
  </si>
  <si>
    <t>THYROID, PARATHYROID AND THYROGLOSSAL PROCEDURES</t>
  </si>
  <si>
    <t>OTHER PROCEDURES FOR ENDOCRINE, NUTRITIONAL AND METABOLIC DISORDERS</t>
  </si>
  <si>
    <t>MALNUTRITION, FAILURE TO THRIVE AND OTHER NUTRITIONAL DISORDERS</t>
  </si>
  <si>
    <t>HYPOVOLEMIA AND RELATED ELECTROLYTE DISORDERS</t>
  </si>
  <si>
    <t>KIDNEY AND URINARY TRACT PROCEDURES FOR MALIGNANCY</t>
  </si>
  <si>
    <t>KIDNEY AND URINARY TRACT PROCEDURES FOR NON-MALIGNANCY</t>
  </si>
  <si>
    <t>URETHRAL AND TRANSURETHRAL PROCEDURES</t>
  </si>
  <si>
    <t>OTHER KIDNEY, URINARY TRACT AND RELATED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</si>
  <si>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</si>
  <si>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</si>
  <si>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</si>
  <si>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</si>
  <si>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</si>
  <si>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</si>
  <si>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PENIS, TESTES AND SCROTAL PROCEDURES</t>
  </si>
  <si>
    <t>OTHER MALE REPRODUCTIVE SYSTEM AND RELATED PROCEDURES</t>
  </si>
  <si>
    <t>PELVIC EVISCERATION, RADICAL HYSTERECTOMY AND OTHER RADICAL GYNECOLOGICAL PROCEDURES</t>
  </si>
  <si>
    <t>UTERINE AND ADNEXA PROCEDURES FOR OVARIAN AND ADNEXAL MALIGNANCY</t>
  </si>
  <si>
    <t>UTERINE AND ADNEXA PROCEDURES FOR NON-OVARIAN AND NON-ADNEXAL MALIGNANCY</t>
  </si>
  <si>
    <t>UTERINE AND ADNEXA PROCEDURES FOR NON-MALIGNANCY EXCEPT LEIOMYOMA</t>
  </si>
  <si>
    <t>DILATION AND CURETTAGE FOR NON-OBSTETRIC DIAGNOSES</t>
  </si>
  <si>
    <t>OTHER FEMALE REPRODUCTIVE SYSTEM AND RELATED PROCEDURES</t>
  </si>
  <si>
    <t>UTERINE AND ADNEXA PROCEDURES FOR LEIOMYOMA</t>
  </si>
  <si>
    <t>MENSTRUAL AND OTHER FEMALE REPRODUCTIVE SYSTEM DISORDERS</t>
  </si>
  <si>
    <t>CESAREAN SECTION WITH STERILIZATION</t>
  </si>
  <si>
    <t>CESAREAN SECTION WITHOUT STERILIZATION</t>
  </si>
  <si>
    <t>VAGINAL DELIVERY WITH STERILIZATION AND/OR D&amp;C</t>
  </si>
  <si>
    <t>VAGINAL DELIVERY WITH O.R. PROCEDURE EXCEPT STERILIZATION AND/OR D&amp;C</t>
  </si>
  <si>
    <t>ABORTION WITH D&amp;C, ASPIRATION CURETTAGE OR HYSTEROTOMY</t>
  </si>
  <si>
    <t>ANTEPARTUM WITH O.R. PROCEDURE</t>
  </si>
  <si>
    <t>POSTPARTUM AND POST ABORTION DIAGNOSIS WITH O.R. PROCEDURE</t>
  </si>
  <si>
    <t>POSTPARTUM AND POST ABORTION DIAGNOSES WITHOUT PROCEDURE</t>
  </si>
  <si>
    <t>ABORTION WITHOUT D&amp;C, ASPIRATION CURETTAGE OR HYSTEROTOMY</t>
  </si>
  <si>
    <t>ANTEPARTUM WITHOUT O.R. PROCEDURE</t>
  </si>
  <si>
    <t>NEONATE, TRANSFERRED &lt; 5 DAYS OLD, NOT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</si>
  <si>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</si>
  <si>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</si>
  <si>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</si>
  <si>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</si>
  <si>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</si>
  <si>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</si>
  <si>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</si>
  <si>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</si>
  <si>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</si>
  <si>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</si>
  <si>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</si>
  <si>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</si>
  <si>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</si>
  <si>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</si>
  <si>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</si>
  <si>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</si>
  <si>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</si>
  <si>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</si>
  <si>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</si>
  <si>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</si>
  <si>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</si>
  <si>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</si>
  <si>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</si>
  <si>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</si>
  <si>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</si>
  <si>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</si>
  <si>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OTHER PROCEDURES OF BLOOD AND BLOOD-FORMING ORGANS</t>
  </si>
  <si>
    <t>MAJOR HEMATOLOGIC OR IMMUNOLOGIC DIAGNOSES EXCEPT SICKLE CELL CRISIS AND COAGULATION</t>
  </si>
  <si>
    <t>COAGULATION AND PLATELET DISORDERS</t>
  </si>
  <si>
    <t>OTHER ANEMIA AND DISORDERS OF BLOOD AND BLOOD-FORMING ORGANS</t>
  </si>
  <si>
    <t>MAJOR O.R. PROCEDURES FOR LYMPHATIC, HEMATOPOIETIC OR OTHER NEOPLASMS</t>
  </si>
  <si>
    <t>OTHER  O.R. PROCEDURES FOR LYMPHATIC, HEMATOPOIETIC OR OTHER NEOPLASMS</t>
  </si>
  <si>
    <t>LYMPHOMA, MYELOMA AND NON-ACUTE LEUKEMIA</t>
  </si>
  <si>
    <t>LYMPHATIC AND OTHER MALIGNANCIES AND NEOPLASMS OF UNCERTAIN BEHAVIOR</t>
  </si>
  <si>
    <t>INFECTIOUS AND PARASITIC DISEASES INCLUDING HIV WITH O.R. PROCEDURE</t>
  </si>
  <si>
    <t>POST-OPERATIVE, POST-TRAUMA, OTHER DEVICE INFECTIONS WITH O.R. PROCEDURE</t>
  </si>
  <si>
    <t>SEPTICEMIA AND DISSEMINATED INFECTIONS</t>
  </si>
  <si>
    <t>FEVER AND INFLAMMATORY CONDITIONS</t>
  </si>
  <si>
    <t>OTHER INFECTIOUS AND PARASITIC DISEASES</t>
  </si>
  <si>
    <t>MENTAL ILLNESS DIAGNOSIS WITH O.R. PROCEDURE</t>
  </si>
  <si>
    <t>MAJOR DEPRESSIVE DISORDERS AND OTHER OR UNSPECIFIED PSYCHOSES</t>
  </si>
  <si>
    <t>DISORDERS OF PERSONALITY AND IMPULSE CONTROL</t>
  </si>
  <si>
    <t>ADJUSTMENT DISORDERS AND NEUROSES EXCEPT DEPRESSIVE DIAGNOSES</t>
  </si>
  <si>
    <t>ACUTE ANXIETY AND DELIRIUM STATES</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</si>
  <si>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</si>
  <si>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</si>
  <si>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</si>
  <si>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</si>
  <si>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</si>
  <si>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</si>
  <si>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</si>
  <si>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</si>
  <si>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</si>
  <si>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OTHER INJURY, POISONING AND TOXIC EFFECT DIAGNOSES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</si>
  <si>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</si>
  <si>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</si>
  <si>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</si>
  <si>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</si>
  <si>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</si>
  <si>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</si>
  <si>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SIGNS, SYMPTOMS AND OTHER FACTORS INFLUENCING HEALTH STATUS</t>
  </si>
  <si>
    <t>OTHER AFTERCARE AND CONVALESCENCE</t>
  </si>
  <si>
    <t>HIV WITH MULTIPLE MAJOR HIV RELATED CONDITIONS</t>
  </si>
  <si>
    <t>HIV WITH MAJOR HIV RELATED CONDITION</t>
  </si>
  <si>
    <t>HIV WITH MULTIPLE SIGNIFICANT HIV RELATED CONDITIONS</t>
  </si>
  <si>
    <t>HIV WITH ONE SIGNIFICANT HIV CONDITION OR WITHOUT SIGNIFICANT RELATED CONDITIONS</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</si>
  <si>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</si>
  <si>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</si>
  <si>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</si>
  <si>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</si>
  <si>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</si>
  <si>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</si>
  <si>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Transplant Surgery</t>
  </si>
  <si>
    <t>General Surgery</t>
  </si>
  <si>
    <t>General Medicine</t>
  </si>
  <si>
    <t>Vascular Surgery</t>
  </si>
  <si>
    <t>Neurosurgery</t>
  </si>
  <si>
    <t>Neurology</t>
  </si>
  <si>
    <t>Oncology</t>
  </si>
  <si>
    <t>Ophthalmology Surgery</t>
  </si>
  <si>
    <t>Ophthalmology</t>
  </si>
  <si>
    <t>Oral and Maxillofacial Surgery</t>
  </si>
  <si>
    <t>Otolaryngology</t>
  </si>
  <si>
    <t>Dental</t>
  </si>
  <si>
    <t>Cardiothoracic Surgery</t>
  </si>
  <si>
    <t>Pediatrics</t>
  </si>
  <si>
    <t>Cardiology</t>
  </si>
  <si>
    <t>Orthopedics</t>
  </si>
  <si>
    <t>Plastic Surgery</t>
  </si>
  <si>
    <t>Dermatology</t>
  </si>
  <si>
    <t>Urology</t>
  </si>
  <si>
    <t>Gynecology</t>
  </si>
  <si>
    <t>Therapeutic Radiology</t>
  </si>
  <si>
    <t>Mental Health and Substance Abuse</t>
  </si>
  <si>
    <t>Rehabilitation</t>
  </si>
  <si>
    <t>Trauma</t>
  </si>
  <si>
    <t>DEFAULT</t>
  </si>
  <si>
    <t>Rehab</t>
  </si>
  <si>
    <t>Transplant Pediatric</t>
  </si>
  <si>
    <t>Pediatric</t>
  </si>
  <si>
    <t>Neonate</t>
  </si>
  <si>
    <t>Normal newborn</t>
  </si>
  <si>
    <t>Mental Health</t>
  </si>
  <si>
    <t>956-0</t>
  </si>
  <si>
    <t>955-0</t>
  </si>
  <si>
    <t>Aspirus Eagle River Hospital</t>
  </si>
  <si>
    <t>Aspirus Howard Young Medical Center</t>
  </si>
  <si>
    <t>Aspirus Medford Hospital &amp; Clinics</t>
  </si>
  <si>
    <t>Aspirus Riverview Hospital &amp; Clinics, Inc</t>
  </si>
  <si>
    <t>Gundersen Tri-County Hospital &amp; Clinics</t>
  </si>
  <si>
    <t>Marshfield Medical Center - Eau Claire</t>
  </si>
  <si>
    <t>Osceola Medical Center fka Ladd Memorial</t>
  </si>
  <si>
    <t>St. Mary's Medical Center aka Essentia</t>
  </si>
  <si>
    <t>United Hospital c/o Allina Health System</t>
  </si>
  <si>
    <t>University of WI Hospital &amp; Clinics Authority</t>
  </si>
  <si>
    <t>UNGROUPABLE</t>
  </si>
  <si>
    <t>N/A</t>
  </si>
  <si>
    <t>Children's Health Care - St. Paul</t>
  </si>
  <si>
    <t>Froedtert Community Hospital - New Berlin</t>
  </si>
  <si>
    <t>Froedtert Community Hospital - Pewaukee</t>
  </si>
  <si>
    <t>RY 2023, Effective 01/01/2023</t>
  </si>
  <si>
    <r>
      <rPr>
        <b/>
        <sz val="10"/>
        <color theme="0"/>
        <rFont val="Arial"/>
        <family val="2"/>
      </rPr>
      <t>Note: The DRG pricing parameters in this spreadsheet match those implemented in the Medicaid claims processing system effective</t>
    </r>
    <r>
      <rPr>
        <b/>
        <sz val="10"/>
        <color rgb="FFFF0000"/>
        <rFont val="Arial"/>
        <family val="2"/>
      </rPr>
      <t xml:space="preserve"> January 1, 2023. </t>
    </r>
  </si>
  <si>
    <t>OTHER PERIPHERAL VASCULAR AND RELATED PROCEDURES</t>
  </si>
  <si>
    <t>ANAL AND PERINEAL PROCEDURES</t>
  </si>
  <si>
    <t>VERTEBRAL AND INTERVERTEBRAL SPINAL PROCEDURES INCLUDING DISC PROCEDURES</t>
  </si>
  <si>
    <t>SPINAL FUSION AND OTHER BACK AND NECK PROCEDURES EXCEPT FOR DISC PROCEDURES</t>
  </si>
  <si>
    <t>RENAL DIALYSIS ACCESS DEVICE PROCEDURES</t>
  </si>
  <si>
    <t>Neurology General</t>
  </si>
  <si>
    <t>3. This spreadsheet includes data obtained through the use of proprietary computer software created, owned and licensed by the 3M Company.  All copyrights in and to the 3M™ Software are owned by 3M.</t>
  </si>
  <si>
    <t>4. National Scaled Weights use a normalization factor of 1.1081 that gets multiplied by the 3M National Average Weights.</t>
  </si>
  <si>
    <t>AdventHealth Durand fka Chippewa Valley Hospital</t>
  </si>
  <si>
    <t>Ascension Columbia St. Mary's Hospital - Milwaukee</t>
  </si>
  <si>
    <t>Ascension Greenfield Hospital</t>
  </si>
  <si>
    <t>Ascension Menomonee Falls Hospital</t>
  </si>
  <si>
    <t>Ascension NE Wisconsin - St. Elizabeth</t>
  </si>
  <si>
    <t>Ascension Waukesha Hospital</t>
  </si>
  <si>
    <t>Aspirus Divine Savior Healthcare Inc</t>
  </si>
  <si>
    <t>Aspirus Merrill Hospital fka Good Samaritan</t>
  </si>
  <si>
    <t>Aspirus Rhinelander Hospital fka Sacred Heart -St Mary's</t>
  </si>
  <si>
    <t>Aspirus Stanley Hospital fka Our Lady of Victory</t>
  </si>
  <si>
    <t>Aspirus Stevens Point fka St Michael's</t>
  </si>
  <si>
    <t>Aspirus Stevens Point Hospital - Plover</t>
  </si>
  <si>
    <t>Aspirus Tomahawk Hospital fka Sacred Heart</t>
  </si>
  <si>
    <t>Aurora Medical Center - Grafton</t>
  </si>
  <si>
    <t>Aurora Medical Center - Hartford</t>
  </si>
  <si>
    <t>Aurora Medical Center - Mount Pleasant</t>
  </si>
  <si>
    <t>Aurora Medical Center - Oshkosh</t>
  </si>
  <si>
    <t>Aurora Medical Center - Summit</t>
  </si>
  <si>
    <t>Aurora St. Luke's Medical Center</t>
  </si>
  <si>
    <t>Aurora West Allis Medical Center aka West Allis Memorial Hospital</t>
  </si>
  <si>
    <t>Froedtert Community Hospital - Mequon</t>
  </si>
  <si>
    <t>Froedtert Community Hospital - Oak Creek</t>
  </si>
  <si>
    <t>Froedtert Menomonee Falls Hospital fka Community Memorial</t>
  </si>
  <si>
    <t>Froedtert South - Froedtert Kenosha Hospital</t>
  </si>
  <si>
    <t>Froedtert West Bend Hospital fka St Joseph's Community Hospital</t>
  </si>
  <si>
    <t>Gundersen Boscobel Area Health Care</t>
  </si>
  <si>
    <t>Gundersen St. Joseph's Hospital</t>
  </si>
  <si>
    <t>Marshfield Medical Center - Beaver Dam</t>
  </si>
  <si>
    <t>Marshfield Medical Center - Ladysmith fka Rusk Cty</t>
  </si>
  <si>
    <t>Marshfield Medical Center - Marshfield fka St Joseph's</t>
  </si>
  <si>
    <t>Marshfield Medical Center - Minocqua</t>
  </si>
  <si>
    <t>Marshfield Medical Center - Neillsville</t>
  </si>
  <si>
    <t>Marshfield Medical Center - Park Falls fka Flambeau Hospital</t>
  </si>
  <si>
    <t>Marshfield Medical Center – Rice Lake</t>
  </si>
  <si>
    <t>Marshfield Medical Center - River Region</t>
  </si>
  <si>
    <t>Mayo Clinic Health System - Eau Claire (aka Luther)</t>
  </si>
  <si>
    <t>Mayo Clinic Health System - La Crosse</t>
  </si>
  <si>
    <t>Mayo Clinic Health System - Northland</t>
  </si>
  <si>
    <t>Mayo Clinic Health System - Red Cedar</t>
  </si>
  <si>
    <t>Mayo Clinic Health System - Sparta</t>
  </si>
  <si>
    <t>Prairie Ridge Health fka Columbus Community Hospital</t>
  </si>
  <si>
    <t>ProHealth Oconomowoc Memorial Hospital</t>
  </si>
  <si>
    <t>ProHealth Waukesha Memorial Hospital - Mukwonago</t>
  </si>
  <si>
    <t>ProHealth Waukesha Memorial Hospital Inc</t>
  </si>
  <si>
    <t>SSM Health Monroe Hospital fka Monroe Clinic</t>
  </si>
  <si>
    <t>SSM Health Ripon Community Hospital</t>
  </si>
  <si>
    <t>SSM Health St. Agnes Hospital - Fond du Lac</t>
  </si>
  <si>
    <t>SSM Health St. Clare Hospital - Baraboo</t>
  </si>
  <si>
    <t>SSM Health St. Mary's Hospital - Janesville</t>
  </si>
  <si>
    <t>SSM Health St. Marys Hospital - Madison</t>
  </si>
  <si>
    <t>SSM Health Waupun Memorial Hospital</t>
  </si>
  <si>
    <t>St. Clare Memorial Hospital</t>
  </si>
  <si>
    <t>St. Croix Regional Medical Center</t>
  </si>
  <si>
    <t>St. Joseph's Hospital</t>
  </si>
  <si>
    <t>St. Mary's Hospital Medical Center</t>
  </si>
  <si>
    <t>St. Mary's Hospital of Superior</t>
  </si>
  <si>
    <t>St. Nicholas Hospital</t>
  </si>
  <si>
    <t>St. Vincent Hospital</t>
  </si>
  <si>
    <t>ThedaCare Medical Center - Appleton dba Orthopedics, Spine &amp; Pain</t>
  </si>
  <si>
    <t>ThedaCare Medical Center - Waupaca aka Riverside</t>
  </si>
  <si>
    <t>UnityPoint Health - Meriter Hospital</t>
  </si>
  <si>
    <t>Watertown Regional Medical Center</t>
  </si>
  <si>
    <t>Western Wisconsin Health aka Baldwin Medical Center</t>
  </si>
  <si>
    <t>RY23 Cost-to-
Charge
Ratio</t>
  </si>
  <si>
    <t>1. Medicaid ID refers to a hospital-specific ID# within the State of Wisconsin Medicaid Program.</t>
  </si>
  <si>
    <t>3. Inpatient Rates are the DRG base for a specific hospital that is the multiplied by a claim's DRG Relative Weight to calculate the claim's base DRG payment.</t>
  </si>
  <si>
    <t>4. Cost-to-Charge Ratios are used to calculate the claim cost for determining the outlier payment.</t>
  </si>
  <si>
    <t xml:space="preserve">5. Cost Outlier Threshold is the amount above the base DRG payment that the claim cost must exceed in order to qualify for a cost outlier payment. </t>
  </si>
  <si>
    <t>6. Provider Adjusters are determined by the state, and when applicable are used to adjust the DRG base payment.</t>
  </si>
  <si>
    <r>
      <t xml:space="preserve">For additional information about the Wisconsin Medicaid DRG pricing method, refer to the ForwardHealth Online Handbook at </t>
    </r>
    <r>
      <rPr>
        <u/>
        <sz val="10"/>
        <color rgb="FF0000FF"/>
        <rFont val="Arial"/>
        <family val="2"/>
      </rPr>
      <t>www.forwardhealth.wi.gov/</t>
    </r>
    <r>
      <rPr>
        <sz val="10"/>
        <color theme="1"/>
        <rFont val="Arial"/>
        <family val="2"/>
      </rPr>
      <t xml:space="preserve">, the Wisconsin Medicaid State Plan (specifically Attachment 4.19-A), and the All Patient Refined Diagnosis Related Group
page on the ForwardHealth Portal at </t>
    </r>
    <r>
      <rPr>
        <u/>
        <sz val="10"/>
        <color rgb="FF0000FF"/>
        <rFont val="Arial"/>
        <family val="2"/>
      </rPr>
      <t>www.forwardhealth.wi.gov/WIPortal/content/Provider/
APRDRG/Home.htm.spage</t>
    </r>
    <r>
      <rPr>
        <sz val="10"/>
        <color theme="1"/>
        <rFont val="Arial"/>
        <family val="2"/>
      </rPr>
      <t xml:space="preserve">. 
Questions related to DRG reimbursement can be submitted to </t>
    </r>
    <r>
      <rPr>
        <u/>
        <sz val="10"/>
        <color rgb="FF0000FF"/>
        <rFont val="Arial"/>
        <family val="2"/>
      </rPr>
      <t>DHSDMSBRS@dhs.wisconsin.gov</t>
    </r>
    <r>
      <rPr>
        <sz val="10"/>
        <rFont val="Arial"/>
        <family val="2"/>
      </rPr>
      <t>.</t>
    </r>
  </si>
  <si>
    <r>
      <t xml:space="preserve">Hospitals do not need to submit APR DRG codes on their claims when billing Wisconsin Medicaid. However, users of this DRG calculator must have a way to identify the appropriate APR DRG code for a hospital stay and enter the DRG code as one of the data fields needed for calculating a Medicaid payment amount. Many hospitals purchase APR DRG grouping software from 3M Health Information Systems which allows them to determine the APR DRG for individual admissions. If a hospital in Wisconsin does not license this software, 3M makes available a website in which information for an individual admission can be entered, and the website will return the APR DRG. Hospitals may contact Wisconsin at </t>
    </r>
    <r>
      <rPr>
        <u/>
        <sz val="10"/>
        <color rgb="FF0000FF"/>
        <rFont val="Arial"/>
        <family val="2"/>
      </rPr>
      <t>DHSDMSBRS@dhs.wisconsin.gov</t>
    </r>
    <r>
      <rPr>
        <sz val="10"/>
        <rFont val="Arial"/>
        <family val="2"/>
      </rPr>
      <t xml:space="preserve"> to obtain login information for this 3M website.</t>
    </r>
  </si>
  <si>
    <t>The single, maximum policy adjuster to be applied for pre-transfer DRG base payment. The value in this cell selects the highest of cells E19, E20, and E27.</t>
  </si>
  <si>
    <t>Outlier payments are made on admissions in which the estimated hospital cost exceeds the Full Stay DRG Base Payment plus the cost outlier threshold. An outlier payment is calculated as the excess cost above the base payment plus cost outlier threshold, multiplied by the marginal cost percentage.</t>
  </si>
  <si>
    <t>Enter 8 or 9 digit number, or "DEFAULT" for out-of-state non-major border hospital</t>
  </si>
  <si>
    <t>Patient paid amount</t>
  </si>
  <si>
    <t>Ascension Sacred Heart Rehabilitation Institute</t>
  </si>
  <si>
    <t>REHAB</t>
  </si>
  <si>
    <t>Aurora Psychiatric Hospital Inc</t>
  </si>
  <si>
    <t>PSYCH</t>
  </si>
  <si>
    <t>Bellin Psychiatric Center</t>
  </si>
  <si>
    <t>Brown County Community Treatment Center</t>
  </si>
  <si>
    <t>Fond du Lac County Health Care Center</t>
  </si>
  <si>
    <t>Froedtert Bluemound Rehabilitation Hospital</t>
  </si>
  <si>
    <t>Granite Hills Hospital aka Milw Behavioral Health</t>
  </si>
  <si>
    <t>Healtheast Bethesda Lutheran</t>
  </si>
  <si>
    <t>Lakeview Specialty Hospital &amp; Rehab Center</t>
  </si>
  <si>
    <t>LTAC</t>
  </si>
  <si>
    <t>Mendota Mental Health Institute</t>
  </si>
  <si>
    <t>Mental Health Emergency Center Milwaukee</t>
  </si>
  <si>
    <t>Milwaukee County Behavioral Health</t>
  </si>
  <si>
    <t>Milwaukee Rehabilitation Hospital at Greenfield</t>
  </si>
  <si>
    <t>Miramont Behavioral Health</t>
  </si>
  <si>
    <t>North Central Health Care Facilities</t>
  </si>
  <si>
    <t>North Central Health Care Youth Behavioral Health</t>
  </si>
  <si>
    <t>Norwood Health Center</t>
  </si>
  <si>
    <t>ProHealth Rehabilitation Hospital of Wisconsin</t>
  </si>
  <si>
    <t>Rogers Memorial Hospital, Brown Deer</t>
  </si>
  <si>
    <t>Rogers Memorial Hospital, Oconomowoc</t>
  </si>
  <si>
    <t>Rogers Memorial Hospital, West Allis</t>
  </si>
  <si>
    <t>Select Specialty Hospital - Madison</t>
  </si>
  <si>
    <t>Select Specialty Hospital - Milwaukee</t>
  </si>
  <si>
    <t>SMDC Medical Center aka Miller Dwan</t>
  </si>
  <si>
    <t xml:space="preserve">St. Vincent Hospital-Libertas </t>
  </si>
  <si>
    <t>UW Health Rehabilitation Hospital</t>
  </si>
  <si>
    <t>Van Matre Healthsouth Rehab Hospital</t>
  </si>
  <si>
    <t>Waukesha County Mental Health Center</t>
  </si>
  <si>
    <t>Willow Creek Behavioral Health</t>
  </si>
  <si>
    <t>Winnebago Mental Health Institute</t>
  </si>
  <si>
    <t xml:space="preserve">This spreadsheet is intended to be a demonstration of Medicaid Fee-for-Service (FFS) hospital inpatient pricing; however, it may not capture all the editing and pricing complexity of the Wisconsin Medicaid Management Information System (MMIS). In the event of differences between the actual Medicaid FFS claim payment and the results of this tool, the actual claim payment should be considered final. </t>
  </si>
  <si>
    <t>Also referred to as "covered charges." Generally, this equals hospital billed amount because there are rarely non-covered charges on a claim. Technically, this field equals Field Locator 47 minus Field Locator 48 on the UB-04 paper claim form.  Negative charges or non-numeric entries for this cell will result in an error.</t>
  </si>
  <si>
    <t>The length of stay equals discharge date minus admit date, unless discharge date and admit date are the same, in which case length of stay is equal to 1.  Lengths of stay less than 1 or non-numeric values entered for this selection will result in an error.</t>
  </si>
  <si>
    <t>Enter the patient age as a whole number. If the patient is less than one year old, a value of zero should be entered. This field is used in the determination of the applicable DRG service line adjuster. If the age is less than the age cut-off shown in E31, then the pediatric service line adjuster applies. Otherwise, the adult service line adjuster applies. Ages less than zero or non-numeric values entered for this selection will result in an error.</t>
  </si>
  <si>
    <t>Provider Medicaid ID (8 or 9 digit) for in-state or major border hospitals. For out-of-state non-major border hospitals, a value of "DEFAULT" should be entered. Provider Medicaid IDs can be entered or selected from the drop down box. Provider IDs not included in the "Provider Table" worksheet will result in an error.</t>
  </si>
  <si>
    <t>APR DRG version 38.0. Four character value consisting of a 3-digit base DRG code followed by '-', and then a 1-digit severity of illness. When determining the applicable APR DRG code for an admission, users should take care to ensure the version of APR DRG grouping they employ matches the version used by Wisconsin Medicaid.  APR DRG can be entered or selected from the drop down box.  Invalid APR DRGs will result in an error.</t>
  </si>
  <si>
    <t>The factor applied to excess cost above the cost outlier threshold to determine outlier payments. This value is 100% for all Critical Access Hospital (CAH) providers and retrieved from worksheet "Provider Table" for all other providers.</t>
  </si>
  <si>
    <t>Used for age adjuster (enter whole numbers)</t>
  </si>
  <si>
    <t>2. Provider type indicates whether a hospital is Acute (AH), Critical Access (CAH), Psych, Psych-Combined, or Rehab.</t>
  </si>
  <si>
    <t>This spreadsheet contains data obtained through the use of proprietary software created, owned, and licensed by the 3M Company. All copyrights in and to the 3M Software are owned by 3M. 3M All Patient Refined Diagnosis Related Groups (3M APR DRG), 3M, 3M Company, and 3M Software are all trademarks of 3M. All rights reserved.</t>
  </si>
  <si>
    <t>This spreadsheet is designed to enable interested parties to predict payment under an All Patients Refined Diagnosis Related Groups (APR DRG) payment method for inpatient fee-for-service (FFS) stays covered by Wisconsin Medicaid. This version of the Wisconsin Medicaid DRG Pricing Calculator applies to hospital admissions from January 1, 2023, through December 31, 2023.</t>
  </si>
  <si>
    <t>From separate APR DRG grouping software - including dash between DRG and SOI</t>
  </si>
  <si>
    <t>Average length of stay for this APR DRG</t>
  </si>
  <si>
    <t>1. Average length of stay and case mix relative values were calculated from the Nationwide Inpatient Sample by 3M Health Information Systems for APR DRG Version 39.</t>
  </si>
  <si>
    <r>
      <rPr>
        <b/>
        <sz val="10"/>
        <color theme="9"/>
        <rFont val="Arial"/>
        <family val="2"/>
      </rPr>
      <t>On the Interactive Calculator sheet, only the fields highlighted in green need to be populated by the user.</t>
    </r>
    <r>
      <rPr>
        <sz val="10"/>
        <color theme="1"/>
        <rFont val="Arial"/>
        <family val="2"/>
      </rPr>
      <t xml:space="preserve"> When that is done, the calculator will retrieve applicable data elements for the DRG code and for the provider and then calculate the Medicaid allowed amount and reimbursement amount for the hospital stay, without P4P withhold or assessment payment adjustments. Allowed amount and reimbursement amount are shown at the bottom of the calculator. The user-entered data and all the intermediate calculations used to determine the allowed amount are displayed. This calculator only projects reimbursement amounts for fee-for-service, non-Medicare crossover claims.</t>
    </r>
  </si>
  <si>
    <t>The "Provider Table" worksheet contains a list of all in-state and border status hospitals active in Wisconsin Medicaid as of January 1, 2023. It also includes each provider's numerical parameters used in the DRG pricing calculation. When available, cost-to-charge ratios reflect the aggregate CCR from the CMS provider-specific file.</t>
  </si>
  <si>
    <t>Amount paid by another insurance company prior to Medicaid. This field is not a required input and will be interpreted as 0 if left blank.</t>
  </si>
  <si>
    <t>Amount of payment due from the recipient to the hospital, if applicable, or 0 if no payment is due. This field is not a required input and will be interpreted as 0 if left blank.</t>
  </si>
  <si>
    <t xml:space="preserve">    Wisconsin Department of Health Services
    Division of Medicaid Services
    DRG Pricing Calculator</t>
  </si>
  <si>
    <r>
      <rPr>
        <b/>
        <sz val="10"/>
        <color theme="1"/>
        <rFont val="Arial"/>
        <family val="2"/>
      </rPr>
      <t>Calculator Version:</t>
    </r>
    <r>
      <rPr>
        <sz val="10"/>
        <color theme="1"/>
        <rFont val="Arial"/>
        <family val="2"/>
      </rPr>
      <t xml:space="preserve"> April 6, 2023</t>
    </r>
  </si>
  <si>
    <r>
      <t xml:space="preserve">Log of Changes: </t>
    </r>
    <r>
      <rPr>
        <sz val="10"/>
        <color theme="1"/>
        <rFont val="Arial"/>
        <family val="2"/>
      </rPr>
      <t>Rate year (RY) 2023 Wisconsin DRG Pricing calculator.</t>
    </r>
  </si>
  <si>
    <t>- Removed Amery Hospital &amp; Clinic Behavioral Health Center (MCD# 100090081).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</si>
</sst>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_);\(#,##0.0000\)"/>
    <numFmt numFmtId="167" formatCode="0.0"/>
    <numFmt numFmtId="168" formatCode="_(&quot;$&quot;* #,##0_);_(&quot;$&quot;* \(#,##0\);_(&quot;$&quot;* &quot;-&quot;??_);_(@_)"/>
    <numFmt numFmtId="169" formatCode="0.000"/>
    <numFmt numFmtId="170" formatCode="0.0000"/>
  </numFmts>
  <fonts count="35"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name val="Arial"/>
      <family val="2"/>
    </font>
    <font>
      <sz val="10"/>
      <name val="Arial"/>
      <family val="2"/>
    </font>
    <font>
      <sz val="10"/>
      <color indexed="8"/>
      <name val="Arial"/>
      <family val="2"/>
    </font>
    <font>
      <b/>
      <sz val="10"/>
      <color rgb="FFFF0000"/>
      <name val="Arial"/>
      <family val="2"/>
    </font>
    <font>
      <b/>
      <sz val="10"/>
      <color theme="0"/>
      <name val="Arial"/>
      <family val="2"/>
    </font>
    <font>
      <b/>
      <i/>
      <sz val="10"/>
      <color rgb="FFFF0000"/>
      <name val="Arial"/>
      <family val="2"/>
    </font>
    <font>
      <b/>
      <i/>
      <sz val="10"/>
      <color theme="0"/>
      <name val="Arial"/>
      <family val="2"/>
    </font>
    <font>
      <b/>
      <i/>
      <sz val="10"/>
      <color theme="1"/>
      <name val="Arial"/>
      <family val="2"/>
    </font>
    <font>
      <sz val="10"/>
      <color theme="0"/>
      <name val="Arial"/>
      <family val="2"/>
    </font>
    <font>
      <b/>
      <sz val="10"/>
      <color theme="1"/>
      <name val="Arial"/>
      <family val="2"/>
    </font>
    <font>
      <b/>
      <sz val="10"/>
      <color indexed="9"/>
      <name val="Arial"/>
      <family val="2"/>
    </font>
    <font>
      <sz val="10"/>
      <color indexed="9"/>
      <name val="Arial"/>
      <family val="2"/>
    </font>
    <font>
      <sz val="10"/>
      <color theme="1"/>
      <name val="Arial"/>
      <family val="2"/>
    </font>
    <font>
      <sz val="8"/>
      <name val="Arial"/>
      <family val="2"/>
    </font>
    <font>
      <sz val="8"/>
      <name val="Wingdings"/>
      <charset val="2"/>
    </font>
    <font>
      <sz val="10"/>
      <name val="Arial Narrow"/>
      <family val="2"/>
    </font>
    <font>
      <b/>
      <sz val="10"/>
      <name val="Arial"/>
      <family val="2"/>
    </font>
    <font>
      <sz val="20"/>
      <color rgb="FF003D79"/>
      <name val="Baskerville Old Face"/>
      <family val="1"/>
    </font>
    <font>
      <sz val="11"/>
      <color theme="1"/>
      <name val="Arial"/>
      <family val="2"/>
    </font>
    <font>
      <b/>
      <sz val="11"/>
      <color theme="0"/>
      <name val="Arial"/>
      <family val="2"/>
    </font>
    <font>
      <sz val="11"/>
      <name val="Calibri"/>
      <family val="2"/>
      <scheme val="minor"/>
    </font>
    <font>
      <b/>
      <sz val="18"/>
      <color theme="0"/>
      <name val="Arial"/>
      <family val="2"/>
    </font>
    <font>
      <b/>
      <sz val="11"/>
      <color theme="1"/>
      <name val="Arial"/>
      <family val="2"/>
    </font>
    <font>
      <b/>
      <i/>
      <sz val="9"/>
      <color theme="1"/>
      <name val="Arial"/>
      <family val="2"/>
    </font>
    <font>
      <b/>
      <i/>
      <sz val="8"/>
      <color theme="1"/>
      <name val="Arial"/>
      <family val="2"/>
    </font>
    <font>
      <b/>
      <sz val="11"/>
      <color theme="4" tint="-0.249977111117893"/>
      <name val="Arial"/>
      <family val="2"/>
    </font>
    <font>
      <b/>
      <sz val="11"/>
      <name val="Arial"/>
      <family val="2"/>
    </font>
    <font>
      <b/>
      <sz val="10"/>
      <color theme="9"/>
      <name val="Arial"/>
      <family val="2"/>
    </font>
    <font>
      <sz val="9"/>
      <color theme="1"/>
      <name val="Arial"/>
      <family val="2"/>
    </font>
    <font>
      <u/>
      <sz val="10"/>
      <color rgb="FF0000FF"/>
      <name val="Arial"/>
      <family val="2"/>
    </font>
    <font>
      <sz val="9.5"/>
      <color rgb="FF000000"/>
      <name val="Albany AMT"/>
      <family val="2"/>
    </font>
  </fonts>
  <fills count="9">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499984740745262"/>
        <bgColor indexed="64"/>
      </patternFill>
    </fill>
    <fill>
      <patternFill patternType="solid">
        <fgColor theme="9"/>
        <bgColor indexed="64"/>
      </patternFill>
    </fill>
  </fills>
  <borders count="28">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theme="0"/>
      </right>
      <top/>
      <bottom/>
      <diagonal/>
    </border>
    <border>
      <left/>
      <right/>
      <top style="thin">
        <color theme="0"/>
      </top>
      <bottom/>
      <diagonal/>
    </border>
    <border>
      <left/>
      <right style="thin">
        <color auto="1"/>
      </right>
      <top style="thin">
        <color theme="0"/>
      </top>
      <bottom/>
      <diagonal/>
    </border>
    <border>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style="thin">
        <color theme="0"/>
      </left>
      <right/>
      <top/>
      <bottom/>
      <diagonal/>
    </border>
    <border>
      <left/>
      <right/>
      <top/>
      <bottom style="thin">
        <color theme="0"/>
      </bottom>
      <diagonal/>
    </border>
    <border>
      <left/>
      <right style="thin">
        <color auto="1"/>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style="thin">
        <color theme="0"/>
      </left>
      <right style="thin">
        <color theme="0"/>
      </right>
      <top style="thin">
        <color theme="0"/>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top style="thin">
        <color auto="1"/>
      </top>
      <bottom style="thin">
        <color auto="1"/>
      </bottom>
      <diagonal/>
    </border>
  </borders>
  <cellStyleXfs count="15">
    <xf numFmtId="0" fontId="0" fillId="0" borderId="0"/>
    <xf numFmtId="0" fontId="4"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44" fontId="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34" fillId="0" borderId="0"/>
    <xf numFmtId="0" fontId="4" fillId="0" borderId="0"/>
  </cellStyleXfs>
  <cellXfs count="209">
    <xf numFmtId="0" fontId="0" fillId="0" borderId="0" xfId="0"/>
    <xf numFmtId="1" fontId="5" fillId="2" borderId="1" xfId="1" applyNumberFormat="1" applyFont="1" applyFill="1" applyBorder="1" applyAlignment="1" applyProtection="1">
      <alignment horizontal="left" vertical="center"/>
    </xf>
    <xf numFmtId="0" fontId="5" fillId="2" borderId="2" xfId="1" applyFont="1" applyFill="1" applyBorder="1" applyAlignment="1" applyProtection="1">
      <alignment horizontal="center" vertical="center"/>
    </xf>
    <xf numFmtId="164" fontId="6" fillId="2" borderId="2" xfId="2" applyNumberFormat="1" applyFont="1" applyFill="1" applyBorder="1" applyAlignment="1" applyProtection="1">
      <alignment horizontal="center" vertical="center"/>
    </xf>
    <xf numFmtId="0" fontId="5" fillId="2" borderId="3" xfId="1" applyFont="1" applyFill="1" applyBorder="1" applyAlignment="1" applyProtection="1">
      <alignment horizontal="center" vertical="center" wrapText="1"/>
    </xf>
    <xf numFmtId="0" fontId="5" fillId="0" borderId="0" xfId="1" applyFont="1" applyFill="1" applyProtection="1">
      <protection locked="0"/>
    </xf>
    <xf numFmtId="1" fontId="5" fillId="2" borderId="4" xfId="1" applyNumberFormat="1" applyFont="1" applyFill="1" applyBorder="1" applyAlignment="1" applyProtection="1">
      <alignment horizontal="left" vertical="center"/>
    </xf>
    <xf numFmtId="0" fontId="11" fillId="3" borderId="0" xfId="1" applyFont="1" applyFill="1" applyBorder="1" applyAlignment="1" applyProtection="1">
      <alignment vertical="center"/>
    </xf>
    <xf numFmtId="0" fontId="8" fillId="3" borderId="0" xfId="1" applyFont="1" applyFill="1" applyBorder="1" applyAlignment="1" applyProtection="1">
      <alignment horizontal="center" vertical="center"/>
    </xf>
    <xf numFmtId="164" fontId="12" fillId="3" borderId="0" xfId="2" applyNumberFormat="1" applyFont="1" applyFill="1" applyBorder="1" applyAlignment="1" applyProtection="1">
      <alignment horizontal="left" vertical="center"/>
    </xf>
    <xf numFmtId="0" fontId="8" fillId="3" borderId="7" xfId="1" applyFont="1" applyFill="1" applyBorder="1" applyAlignment="1" applyProtection="1">
      <alignment horizontal="center" vertical="center" wrapText="1"/>
    </xf>
    <xf numFmtId="0" fontId="13" fillId="5" borderId="8" xfId="1" applyFont="1" applyFill="1" applyBorder="1" applyAlignment="1" applyProtection="1">
      <alignment horizontal="left" vertical="center"/>
    </xf>
    <xf numFmtId="0" fontId="14" fillId="5" borderId="8" xfId="1" applyFont="1" applyFill="1" applyBorder="1" applyAlignment="1" applyProtection="1">
      <alignment horizontal="left" vertical="center"/>
    </xf>
    <xf numFmtId="0" fontId="5" fillId="5" borderId="5" xfId="1" applyFont="1" applyFill="1" applyBorder="1" applyAlignment="1" applyProtection="1">
      <alignment horizontal="center" vertical="center"/>
    </xf>
    <xf numFmtId="164" fontId="15" fillId="5" borderId="8" xfId="2" applyNumberFormat="1" applyFont="1" applyFill="1" applyBorder="1" applyAlignment="1" applyProtection="1">
      <alignment horizontal="left" vertical="center"/>
    </xf>
    <xf numFmtId="0" fontId="5" fillId="5" borderId="11" xfId="1" applyFont="1" applyFill="1" applyBorder="1" applyAlignment="1" applyProtection="1">
      <alignment horizontal="left" vertical="center" wrapText="1"/>
    </xf>
    <xf numFmtId="0" fontId="5" fillId="6" borderId="0" xfId="1" applyFont="1" applyFill="1" applyBorder="1" applyAlignment="1" applyProtection="1">
      <alignment horizontal="left" vertical="center"/>
    </xf>
    <xf numFmtId="0" fontId="16" fillId="6" borderId="7" xfId="1" applyFont="1" applyFill="1" applyBorder="1" applyAlignment="1" applyProtection="1">
      <alignment horizontal="left" vertical="center" wrapText="1"/>
    </xf>
    <xf numFmtId="164" fontId="15" fillId="0" borderId="0" xfId="2" applyNumberFormat="1" applyFont="1" applyBorder="1" applyAlignment="1" applyProtection="1">
      <alignment horizontal="left" vertical="center"/>
    </xf>
    <xf numFmtId="0" fontId="5" fillId="6" borderId="7" xfId="1" applyFont="1" applyFill="1" applyBorder="1" applyAlignment="1" applyProtection="1">
      <alignment horizontal="left" vertical="center" wrapText="1"/>
    </xf>
    <xf numFmtId="0" fontId="13" fillId="5" borderId="13" xfId="1" applyFont="1" applyFill="1" applyBorder="1" applyAlignment="1" applyProtection="1">
      <alignment horizontal="center" vertical="center" wrapText="1"/>
    </xf>
    <xf numFmtId="164" fontId="13" fillId="5" borderId="8" xfId="2" applyNumberFormat="1" applyFont="1" applyFill="1" applyBorder="1" applyAlignment="1" applyProtection="1">
      <alignment horizontal="left" vertical="center"/>
    </xf>
    <xf numFmtId="0" fontId="13" fillId="5" borderId="11" xfId="1" applyFont="1" applyFill="1" applyBorder="1" applyAlignment="1" applyProtection="1">
      <alignment horizontal="left" vertical="center" wrapText="1"/>
    </xf>
    <xf numFmtId="5" fontId="16" fillId="4" borderId="0" xfId="3" applyNumberFormat="1" applyFont="1" applyFill="1" applyBorder="1" applyAlignment="1" applyProtection="1">
      <alignment horizontal="center" vertical="center" wrapText="1"/>
    </xf>
    <xf numFmtId="164" fontId="5" fillId="6" borderId="0" xfId="2" applyNumberFormat="1" applyFont="1" applyFill="1" applyBorder="1" applyAlignment="1" applyProtection="1">
      <alignment horizontal="left" vertical="center"/>
    </xf>
    <xf numFmtId="9" fontId="16" fillId="4" borderId="0" xfId="4" applyFont="1" applyFill="1" applyBorder="1" applyAlignment="1" applyProtection="1">
      <alignment horizontal="center" vertical="center" wrapText="1"/>
    </xf>
    <xf numFmtId="0" fontId="5" fillId="0" borderId="7" xfId="1" applyFont="1" applyFill="1" applyBorder="1" applyAlignment="1" applyProtection="1">
      <alignment horizontal="left" vertical="center" wrapText="1"/>
    </xf>
    <xf numFmtId="1" fontId="16" fillId="4" borderId="0" xfId="4" applyNumberFormat="1" applyFont="1" applyFill="1" applyBorder="1" applyAlignment="1" applyProtection="1">
      <alignment horizontal="center" vertical="center" wrapText="1"/>
    </xf>
    <xf numFmtId="0" fontId="14" fillId="5" borderId="8" xfId="1" applyFont="1" applyFill="1" applyBorder="1" applyAlignment="1" applyProtection="1">
      <alignment horizontal="center" vertical="center"/>
    </xf>
    <xf numFmtId="164" fontId="15" fillId="6" borderId="0" xfId="2" applyNumberFormat="1" applyFont="1" applyFill="1" applyBorder="1" applyAlignment="1" applyProtection="1">
      <alignment horizontal="left" vertical="center"/>
    </xf>
    <xf numFmtId="164" fontId="15" fillId="0" borderId="8" xfId="2" applyNumberFormat="1" applyFont="1" applyBorder="1" applyAlignment="1" applyProtection="1">
      <alignment horizontal="left" vertical="center"/>
    </xf>
    <xf numFmtId="0" fontId="13" fillId="5" borderId="8" xfId="1" applyFont="1" applyFill="1" applyBorder="1" applyAlignment="1" applyProtection="1">
      <alignment horizontal="center" vertical="center"/>
    </xf>
    <xf numFmtId="164" fontId="16" fillId="5" borderId="8" xfId="2" applyNumberFormat="1" applyFont="1" applyFill="1" applyBorder="1" applyAlignment="1" applyProtection="1">
      <alignment horizontal="left" vertical="center"/>
    </xf>
    <xf numFmtId="0" fontId="16" fillId="5" borderId="11" xfId="1" applyFont="1" applyFill="1" applyBorder="1" applyAlignment="1" applyProtection="1">
      <alignment horizontal="left" vertical="center" wrapText="1"/>
    </xf>
    <xf numFmtId="165" fontId="5" fillId="6" borderId="0" xfId="3" applyNumberFormat="1" applyFont="1" applyFill="1" applyBorder="1" applyAlignment="1" applyProtection="1">
      <alignment horizontal="center" vertical="center"/>
    </xf>
    <xf numFmtId="165" fontId="5" fillId="6" borderId="7" xfId="3" quotePrefix="1" applyNumberFormat="1" applyFont="1" applyFill="1" applyBorder="1" applyAlignment="1" applyProtection="1">
      <alignment horizontal="left" vertical="center"/>
    </xf>
    <xf numFmtId="0" fontId="13" fillId="5" borderId="0" xfId="1" applyFont="1" applyFill="1" applyBorder="1" applyAlignment="1" applyProtection="1">
      <alignment horizontal="left" vertical="center"/>
    </xf>
    <xf numFmtId="0" fontId="13" fillId="5" borderId="0" xfId="1" applyFont="1" applyFill="1" applyBorder="1" applyAlignment="1" applyProtection="1">
      <alignment horizontal="center" vertical="center"/>
    </xf>
    <xf numFmtId="164" fontId="16" fillId="5" borderId="0" xfId="2" applyNumberFormat="1" applyFont="1" applyFill="1" applyBorder="1" applyAlignment="1" applyProtection="1">
      <alignment horizontal="left" vertical="center"/>
    </xf>
    <xf numFmtId="0" fontId="16" fillId="5" borderId="7" xfId="1" applyFont="1" applyFill="1" applyBorder="1" applyAlignment="1" applyProtection="1">
      <alignment horizontal="left" vertical="center" wrapText="1"/>
    </xf>
    <xf numFmtId="0" fontId="16" fillId="6" borderId="0" xfId="1" applyFont="1" applyFill="1" applyBorder="1" applyAlignment="1" applyProtection="1">
      <alignment horizontal="left" vertical="center"/>
    </xf>
    <xf numFmtId="0" fontId="16" fillId="6" borderId="0" xfId="1" applyFont="1" applyFill="1" applyBorder="1" applyAlignment="1" applyProtection="1">
      <alignment horizontal="center" vertical="center"/>
    </xf>
    <xf numFmtId="164" fontId="16" fillId="6" borderId="0" xfId="2" applyNumberFormat="1" applyFont="1" applyFill="1" applyBorder="1" applyAlignment="1" applyProtection="1">
      <alignment horizontal="left" vertical="center"/>
    </xf>
    <xf numFmtId="0" fontId="16" fillId="0" borderId="0" xfId="1" applyFont="1" applyFill="1" applyProtection="1">
      <protection locked="0"/>
    </xf>
    <xf numFmtId="7" fontId="5" fillId="6" borderId="0" xfId="1" applyNumberFormat="1" applyFont="1" applyFill="1" applyBorder="1" applyAlignment="1" applyProtection="1">
      <alignment horizontal="center" vertical="center"/>
    </xf>
    <xf numFmtId="7" fontId="5" fillId="6" borderId="7" xfId="1" applyNumberFormat="1" applyFont="1" applyFill="1" applyBorder="1" applyAlignment="1" applyProtection="1">
      <alignment horizontal="left" vertical="center" wrapText="1"/>
    </xf>
    <xf numFmtId="165" fontId="5" fillId="6" borderId="0" xfId="1" applyNumberFormat="1" applyFont="1" applyFill="1" applyBorder="1" applyAlignment="1" applyProtection="1">
      <alignment horizontal="center" vertical="center"/>
    </xf>
    <xf numFmtId="165" fontId="5" fillId="6" borderId="7" xfId="1" quotePrefix="1" applyNumberFormat="1" applyFont="1" applyFill="1" applyBorder="1" applyAlignment="1" applyProtection="1">
      <alignment horizontal="left" vertical="center" wrapText="1"/>
    </xf>
    <xf numFmtId="7" fontId="5" fillId="6" borderId="7" xfId="1" quotePrefix="1" applyNumberFormat="1" applyFont="1" applyFill="1" applyBorder="1" applyAlignment="1" applyProtection="1">
      <alignment horizontal="left" vertical="center" wrapText="1"/>
    </xf>
    <xf numFmtId="0" fontId="20" fillId="5" borderId="0" xfId="1" applyFont="1" applyFill="1" applyBorder="1" applyAlignment="1" applyProtection="1">
      <alignment horizontal="left" vertical="center"/>
    </xf>
    <xf numFmtId="7" fontId="5" fillId="6" borderId="7" xfId="1" quotePrefix="1" applyNumberFormat="1" applyFont="1" applyFill="1" applyBorder="1" applyAlignment="1" applyProtection="1">
      <alignment vertical="center" wrapText="1"/>
    </xf>
    <xf numFmtId="0" fontId="14" fillId="5" borderId="0" xfId="1" applyFont="1" applyFill="1" applyBorder="1" applyAlignment="1" applyProtection="1">
      <alignment horizontal="left" vertical="center"/>
    </xf>
    <xf numFmtId="0" fontId="14" fillId="5" borderId="0" xfId="1" applyFont="1" applyFill="1" applyBorder="1" applyAlignment="1" applyProtection="1">
      <alignment horizontal="center" vertical="center"/>
    </xf>
    <xf numFmtId="164" fontId="15" fillId="5" borderId="0" xfId="2" applyNumberFormat="1" applyFont="1" applyFill="1" applyBorder="1" applyAlignment="1" applyProtection="1">
      <alignment horizontal="left" vertical="center"/>
    </xf>
    <xf numFmtId="0" fontId="5" fillId="5" borderId="7" xfId="1" applyFont="1" applyFill="1" applyBorder="1" applyAlignment="1" applyProtection="1">
      <alignment horizontal="left" vertical="center" wrapText="1"/>
    </xf>
    <xf numFmtId="0" fontId="5" fillId="6" borderId="0" xfId="1" applyFont="1" applyFill="1" applyBorder="1" applyProtection="1"/>
    <xf numFmtId="165" fontId="16" fillId="6" borderId="0" xfId="1" applyNumberFormat="1" applyFont="1" applyFill="1" applyBorder="1" applyAlignment="1" applyProtection="1">
      <alignment horizontal="center" vertical="center"/>
    </xf>
    <xf numFmtId="165" fontId="16" fillId="6" borderId="7" xfId="1" applyNumberFormat="1" applyFont="1" applyFill="1" applyBorder="1" applyAlignment="1" applyProtection="1">
      <alignment horizontal="left" vertical="center" wrapText="1"/>
    </xf>
    <xf numFmtId="165" fontId="5" fillId="6" borderId="7" xfId="1" applyNumberFormat="1" applyFont="1" applyFill="1" applyBorder="1" applyAlignment="1" applyProtection="1">
      <alignment horizontal="left" vertical="center" wrapText="1"/>
    </xf>
    <xf numFmtId="0" fontId="5" fillId="6" borderId="13" xfId="1" applyFont="1" applyFill="1" applyBorder="1" applyAlignment="1" applyProtection="1">
      <alignment horizontal="left" vertical="center"/>
    </xf>
    <xf numFmtId="165" fontId="14" fillId="3" borderId="13" xfId="1" applyNumberFormat="1" applyFont="1" applyFill="1" applyBorder="1" applyAlignment="1" applyProtection="1">
      <alignment horizontal="center" vertical="center"/>
    </xf>
    <xf numFmtId="164" fontId="15" fillId="6" borderId="13" xfId="2" applyNumberFormat="1" applyFont="1" applyFill="1" applyBorder="1" applyAlignment="1" applyProtection="1">
      <alignment horizontal="left" vertical="center"/>
    </xf>
    <xf numFmtId="165" fontId="16" fillId="6" borderId="14" xfId="1" applyNumberFormat="1" applyFont="1" applyFill="1" applyBorder="1" applyAlignment="1" applyProtection="1">
      <alignment horizontal="left" vertical="center" wrapText="1"/>
    </xf>
    <xf numFmtId="0" fontId="20" fillId="0" borderId="0" xfId="1" applyFont="1" applyFill="1" applyProtection="1">
      <protection locked="0"/>
    </xf>
    <xf numFmtId="0" fontId="5" fillId="0" borderId="0" xfId="1" applyFont="1" applyAlignment="1" applyProtection="1">
      <alignment horizontal="left"/>
      <protection locked="0"/>
    </xf>
    <xf numFmtId="0" fontId="5" fillId="0" borderId="0" xfId="1" applyFont="1" applyProtection="1">
      <protection locked="0"/>
    </xf>
    <xf numFmtId="0" fontId="5" fillId="0" borderId="0" xfId="1" applyFont="1" applyAlignment="1" applyProtection="1">
      <alignment wrapText="1"/>
      <protection locked="0"/>
    </xf>
    <xf numFmtId="0" fontId="5" fillId="0" borderId="0" xfId="1" applyFont="1" applyAlignment="1" applyProtection="1">
      <alignment horizontal="center"/>
      <protection locked="0"/>
    </xf>
    <xf numFmtId="0" fontId="22" fillId="0" borderId="18" xfId="0" applyFont="1" applyBorder="1"/>
    <xf numFmtId="2" fontId="5" fillId="4" borderId="0" xfId="1" applyNumberFormat="1" applyFont="1" applyFill="1" applyBorder="1" applyAlignment="1" applyProtection="1">
      <alignment horizontal="center" vertical="center" wrapText="1"/>
    </xf>
    <xf numFmtId="2" fontId="5" fillId="4" borderId="0" xfId="1" applyNumberFormat="1" applyFont="1" applyFill="1" applyBorder="1" applyAlignment="1" applyProtection="1">
      <alignment horizontal="center" vertical="center"/>
    </xf>
    <xf numFmtId="0" fontId="19" fillId="6" borderId="0" xfId="1" applyFont="1" applyFill="1" applyBorder="1" applyAlignment="1" applyProtection="1">
      <alignment horizontal="center" vertical="center" wrapText="1"/>
    </xf>
    <xf numFmtId="7" fontId="16" fillId="6" borderId="0" xfId="3" applyNumberFormat="1" applyFont="1" applyFill="1" applyBorder="1" applyAlignment="1" applyProtection="1">
      <alignment horizontal="center" vertical="center" wrapText="1"/>
    </xf>
    <xf numFmtId="0" fontId="22" fillId="0" borderId="0" xfId="0" applyFont="1"/>
    <xf numFmtId="0" fontId="27" fillId="0" borderId="0" xfId="0" applyFont="1" applyAlignment="1">
      <alignment wrapText="1"/>
    </xf>
    <xf numFmtId="0" fontId="22" fillId="6" borderId="21" xfId="0" applyFont="1" applyFill="1" applyBorder="1"/>
    <xf numFmtId="0" fontId="22" fillId="6" borderId="0" xfId="0" applyFont="1" applyFill="1" applyBorder="1"/>
    <xf numFmtId="0" fontId="22" fillId="6" borderId="7" xfId="0" applyFont="1" applyFill="1" applyBorder="1"/>
    <xf numFmtId="0" fontId="29" fillId="6" borderId="21" xfId="0" applyFont="1" applyFill="1" applyBorder="1"/>
    <xf numFmtId="0" fontId="29" fillId="6" borderId="21" xfId="0" applyFont="1" applyFill="1" applyBorder="1" applyAlignment="1">
      <alignment horizontal="left"/>
    </xf>
    <xf numFmtId="0" fontId="5" fillId="6" borderId="21" xfId="0" applyFont="1" applyFill="1" applyBorder="1" applyAlignment="1">
      <alignment horizontal="left" wrapText="1"/>
    </xf>
    <xf numFmtId="0" fontId="5" fillId="6" borderId="0" xfId="0" applyFont="1" applyFill="1" applyBorder="1" applyAlignment="1">
      <alignment horizontal="left" wrapText="1"/>
    </xf>
    <xf numFmtId="0" fontId="5" fillId="6" borderId="7" xfId="0" applyFont="1" applyFill="1" applyBorder="1" applyAlignment="1">
      <alignment horizontal="left" wrapText="1"/>
    </xf>
    <xf numFmtId="0" fontId="22" fillId="0" borderId="0" xfId="0" applyFont="1" applyAlignment="1">
      <alignment horizontal="center" vertical="center"/>
    </xf>
    <xf numFmtId="0" fontId="16" fillId="0" borderId="18" xfId="0" applyFont="1" applyFill="1" applyBorder="1" applyAlignment="1">
      <alignment horizontal="center" vertical="top"/>
    </xf>
    <xf numFmtId="0" fontId="5" fillId="0" borderId="18" xfId="0" applyFont="1" applyFill="1" applyBorder="1" applyAlignment="1">
      <alignment horizontal="center" vertical="top"/>
    </xf>
    <xf numFmtId="0" fontId="16" fillId="0" borderId="18" xfId="0" applyFont="1" applyFill="1" applyBorder="1" applyAlignment="1">
      <alignment horizontal="center" vertical="top" wrapText="1"/>
    </xf>
    <xf numFmtId="0" fontId="16" fillId="0" borderId="18" xfId="0" applyFont="1" applyBorder="1" applyAlignment="1">
      <alignment horizontal="center" vertical="top"/>
    </xf>
    <xf numFmtId="0" fontId="16" fillId="0" borderId="18" xfId="0" applyFont="1" applyBorder="1" applyAlignment="1">
      <alignment horizontal="center" vertical="top" wrapText="1"/>
    </xf>
    <xf numFmtId="0" fontId="0" fillId="0" borderId="0" xfId="0" applyAlignment="1">
      <alignment vertical="center"/>
    </xf>
    <xf numFmtId="0" fontId="24" fillId="0" borderId="0" xfId="0" applyFont="1" applyFill="1" applyAlignment="1">
      <alignment vertical="center"/>
    </xf>
    <xf numFmtId="0" fontId="23" fillId="7" borderId="21" xfId="0" applyFont="1" applyFill="1" applyBorder="1" applyAlignment="1">
      <alignment horizontal="left"/>
    </xf>
    <xf numFmtId="0" fontId="20" fillId="4" borderId="18" xfId="0" applyFont="1" applyFill="1" applyBorder="1" applyAlignment="1">
      <alignment horizontal="center" vertical="center" wrapText="1"/>
    </xf>
    <xf numFmtId="0" fontId="25" fillId="7" borderId="0" xfId="0" applyFont="1" applyFill="1" applyBorder="1" applyAlignment="1">
      <alignment horizontal="left"/>
    </xf>
    <xf numFmtId="0" fontId="25" fillId="7" borderId="7" xfId="0" applyFont="1" applyFill="1" applyBorder="1" applyAlignment="1">
      <alignment horizontal="left"/>
    </xf>
    <xf numFmtId="2" fontId="5" fillId="6" borderId="0" xfId="3" applyNumberFormat="1" applyFont="1" applyFill="1" applyBorder="1" applyAlignment="1" applyProtection="1">
      <alignment horizontal="center" vertical="center"/>
    </xf>
    <xf numFmtId="0" fontId="16" fillId="6" borderId="21" xfId="0" applyFont="1" applyFill="1" applyBorder="1" applyAlignment="1">
      <alignment horizontal="left" wrapText="1"/>
    </xf>
    <xf numFmtId="0" fontId="16" fillId="6" borderId="0" xfId="0" applyFont="1" applyFill="1" applyBorder="1" applyAlignment="1">
      <alignment horizontal="left" wrapText="1"/>
    </xf>
    <xf numFmtId="0" fontId="16" fillId="6" borderId="7" xfId="0" applyFont="1" applyFill="1" applyBorder="1" applyAlignment="1">
      <alignment horizontal="left" wrapText="1"/>
    </xf>
    <xf numFmtId="0" fontId="23" fillId="7" borderId="21" xfId="0" applyFont="1" applyFill="1" applyBorder="1" applyAlignment="1">
      <alignment horizontal="left"/>
    </xf>
    <xf numFmtId="0" fontId="22" fillId="6" borderId="0" xfId="0" applyFont="1" applyFill="1" applyBorder="1" applyAlignment="1">
      <alignment horizontal="center"/>
    </xf>
    <xf numFmtId="0" fontId="22" fillId="6" borderId="7" xfId="0" applyFont="1" applyFill="1" applyBorder="1" applyAlignment="1">
      <alignment horizontal="center"/>
    </xf>
    <xf numFmtId="0" fontId="14" fillId="5" borderId="13" xfId="1" applyFont="1" applyFill="1" applyBorder="1" applyAlignment="1" applyProtection="1">
      <alignment horizontal="center" vertical="center"/>
    </xf>
    <xf numFmtId="165" fontId="8" fillId="8" borderId="23" xfId="2" applyNumberFormat="1" applyFont="1" applyFill="1" applyBorder="1" applyAlignment="1" applyProtection="1">
      <alignment horizontal="center" vertical="center"/>
      <protection locked="0"/>
    </xf>
    <xf numFmtId="37" fontId="8" fillId="8" borderId="23" xfId="2" applyNumberFormat="1" applyFont="1" applyFill="1" applyBorder="1" applyAlignment="1" applyProtection="1">
      <alignment horizontal="center" vertical="center"/>
      <protection locked="0"/>
    </xf>
    <xf numFmtId="0" fontId="8" fillId="8" borderId="23" xfId="1" applyFont="1" applyFill="1" applyBorder="1" applyAlignment="1" applyProtection="1">
      <alignment horizontal="center" vertical="center"/>
      <protection locked="0"/>
    </xf>
    <xf numFmtId="165" fontId="8" fillId="8" borderId="23" xfId="3" applyNumberFormat="1" applyFont="1" applyFill="1" applyBorder="1" applyAlignment="1" applyProtection="1">
      <alignment horizontal="center" vertical="center"/>
      <protection locked="0"/>
    </xf>
    <xf numFmtId="0" fontId="8" fillId="8" borderId="23" xfId="3" applyNumberFormat="1" applyFont="1" applyFill="1" applyBorder="1" applyAlignment="1" applyProtection="1">
      <alignment horizontal="center" vertical="center"/>
      <protection locked="0"/>
    </xf>
    <xf numFmtId="49" fontId="8" fillId="8" borderId="23" xfId="3" applyNumberFormat="1" applyFont="1" applyFill="1" applyBorder="1" applyAlignment="1" applyProtection="1">
      <alignment horizontal="center" vertical="center"/>
      <protection locked="0"/>
    </xf>
    <xf numFmtId="166" fontId="5" fillId="6" borderId="0" xfId="2" applyNumberFormat="1" applyFont="1" applyFill="1" applyBorder="1" applyAlignment="1" applyProtection="1">
      <alignment horizontal="center" vertical="center"/>
    </xf>
    <xf numFmtId="2" fontId="5" fillId="6" borderId="0" xfId="1" applyNumberFormat="1" applyFont="1" applyFill="1" applyBorder="1" applyAlignment="1" applyProtection="1">
      <alignment horizontal="center" vertical="center" wrapText="1"/>
    </xf>
    <xf numFmtId="0" fontId="22" fillId="4" borderId="0" xfId="0" applyFont="1" applyFill="1"/>
    <xf numFmtId="0" fontId="19" fillId="6" borderId="0" xfId="1" applyFont="1" applyFill="1" applyBorder="1" applyAlignment="1" applyProtection="1">
      <alignment horizontal="center" vertical="top" wrapText="1"/>
    </xf>
    <xf numFmtId="0" fontId="23" fillId="7" borderId="24" xfId="0" applyFont="1" applyFill="1" applyBorder="1" applyAlignment="1">
      <alignment horizontal="center" wrapText="1"/>
    </xf>
    <xf numFmtId="0" fontId="23" fillId="7" borderId="25" xfId="0" applyFont="1" applyFill="1" applyBorder="1" applyAlignment="1">
      <alignment horizontal="center" wrapText="1"/>
    </xf>
    <xf numFmtId="0" fontId="23" fillId="7" borderId="26" xfId="0" applyFont="1" applyFill="1" applyBorder="1" applyAlignment="1">
      <alignment horizontal="center" wrapText="1"/>
    </xf>
    <xf numFmtId="0" fontId="23" fillId="7" borderId="24" xfId="0" applyFont="1" applyFill="1" applyBorder="1" applyAlignment="1">
      <alignment horizontal="center" wrapText="1"/>
    </xf>
    <xf numFmtId="0" fontId="23" fillId="7" borderId="25" xfId="0" applyFont="1" applyFill="1" applyBorder="1" applyAlignment="1">
      <alignment horizontal="center"/>
    </xf>
    <xf numFmtId="0" fontId="23" fillId="7" borderId="25" xfId="0" applyFont="1" applyFill="1" applyBorder="1" applyAlignment="1">
      <alignment horizontal="center" wrapText="1"/>
    </xf>
    <xf numFmtId="44" fontId="23" fillId="7" borderId="25" xfId="8" applyFont="1" applyFill="1" applyBorder="1" applyAlignment="1">
      <alignment horizontal="center" wrapText="1"/>
    </xf>
    <xf numFmtId="169" fontId="23" fillId="7" borderId="25" xfId="0" applyNumberFormat="1" applyFont="1" applyFill="1" applyBorder="1" applyAlignment="1">
      <alignment horizontal="center" wrapText="1"/>
    </xf>
    <xf numFmtId="168" fontId="23" fillId="7" borderId="25" xfId="8" applyNumberFormat="1" applyFont="1" applyFill="1" applyBorder="1" applyAlignment="1">
      <alignment horizontal="center" wrapText="1"/>
    </xf>
    <xf numFmtId="0" fontId="4" fillId="6" borderId="0" xfId="1" applyFont="1" applyFill="1" applyBorder="1" applyAlignment="1" applyProtection="1">
      <alignment horizontal="left" vertical="center"/>
    </xf>
    <xf numFmtId="2" fontId="22" fillId="0" borderId="18" xfId="0" applyNumberFormat="1" applyFont="1" applyBorder="1"/>
    <xf numFmtId="170" fontId="22" fillId="0" borderId="18" xfId="0" applyNumberFormat="1" applyFont="1" applyBorder="1"/>
    <xf numFmtId="167" fontId="23" fillId="7" borderId="27" xfId="0" applyNumberFormat="1" applyFont="1" applyFill="1" applyBorder="1" applyAlignment="1">
      <alignment horizontal="center" wrapText="1"/>
    </xf>
    <xf numFmtId="170" fontId="22" fillId="0" borderId="18" xfId="0" applyNumberFormat="1" applyFont="1" applyFill="1" applyBorder="1" applyAlignment="1">
      <alignment horizontal="right"/>
    </xf>
    <xf numFmtId="0" fontId="4" fillId="6" borderId="12" xfId="1" applyFont="1" applyFill="1" applyBorder="1" applyAlignment="1" applyProtection="1">
      <alignment horizontal="left" vertical="center" wrapText="1"/>
    </xf>
    <xf numFmtId="164" fontId="15" fillId="6" borderId="5" xfId="2" applyNumberFormat="1" applyFont="1" applyFill="1" applyBorder="1" applyAlignment="1" applyProtection="1">
      <alignment horizontal="left" vertical="center"/>
    </xf>
    <xf numFmtId="44" fontId="22" fillId="0" borderId="18" xfId="8" applyFont="1" applyBorder="1"/>
    <xf numFmtId="44" fontId="22" fillId="0" borderId="18" xfId="8" applyFont="1" applyFill="1" applyBorder="1" applyAlignment="1" applyProtection="1">
      <alignment vertical="center"/>
    </xf>
    <xf numFmtId="10" fontId="16" fillId="6" borderId="0" xfId="3" applyNumberFormat="1" applyFont="1" applyFill="1" applyBorder="1" applyAlignment="1" applyProtection="1">
      <alignment horizontal="center" vertical="center" wrapText="1"/>
    </xf>
    <xf numFmtId="167" fontId="22" fillId="0" borderId="18" xfId="0" applyNumberFormat="1" applyFont="1" applyFill="1" applyBorder="1"/>
    <xf numFmtId="0" fontId="22" fillId="0" borderId="18" xfId="0" applyFont="1" applyBorder="1" applyAlignment="1">
      <alignment wrapText="1"/>
    </xf>
    <xf numFmtId="167" fontId="22" fillId="0" borderId="18" xfId="0" applyNumberFormat="1" applyFont="1" applyBorder="1"/>
    <xf numFmtId="0" fontId="4" fillId="6" borderId="7" xfId="1" applyFont="1" applyFill="1" applyBorder="1" applyAlignment="1" applyProtection="1">
      <alignment horizontal="left" vertical="center" wrapText="1"/>
    </xf>
    <xf numFmtId="44" fontId="22" fillId="0" borderId="18" xfId="8" applyFont="1" applyFill="1" applyBorder="1" applyAlignment="1" applyProtection="1">
      <alignment horizontal="right" vertical="center"/>
    </xf>
    <xf numFmtId="167" fontId="22" fillId="0" borderId="18" xfId="0" applyNumberFormat="1" applyFont="1" applyFill="1" applyBorder="1" applyAlignment="1">
      <alignment horizontal="right"/>
    </xf>
    <xf numFmtId="0" fontId="16" fillId="6" borderId="21" xfId="0" applyFont="1" applyFill="1" applyBorder="1" applyAlignment="1">
      <alignment horizontal="left" wrapText="1"/>
    </xf>
    <xf numFmtId="0" fontId="16" fillId="6" borderId="0" xfId="0" applyFont="1" applyFill="1" applyBorder="1" applyAlignment="1">
      <alignment horizontal="left" wrapText="1"/>
    </xf>
    <xf numFmtId="0" fontId="16" fillId="6" borderId="7" xfId="0" applyFont="1" applyFill="1" applyBorder="1" applyAlignment="1">
      <alignment horizontal="left" wrapText="1"/>
    </xf>
    <xf numFmtId="0" fontId="2" fillId="6" borderId="21" xfId="0" applyFont="1" applyFill="1" applyBorder="1" applyAlignment="1">
      <alignment horizontal="left" wrapText="1"/>
    </xf>
    <xf numFmtId="0" fontId="28" fillId="6" borderId="22" xfId="0" applyFont="1" applyFill="1" applyBorder="1" applyAlignment="1">
      <alignment horizontal="left" wrapText="1"/>
    </xf>
    <xf numFmtId="0" fontId="28" fillId="6" borderId="19" xfId="0" applyFont="1" applyFill="1" applyBorder="1" applyAlignment="1">
      <alignment horizontal="left" wrapText="1"/>
    </xf>
    <xf numFmtId="0" fontId="28" fillId="6" borderId="20" xfId="0" applyFont="1" applyFill="1" applyBorder="1" applyAlignment="1">
      <alignment horizontal="left" wrapText="1"/>
    </xf>
    <xf numFmtId="0" fontId="25" fillId="7" borderId="1" xfId="0" applyFont="1" applyFill="1" applyBorder="1" applyAlignment="1">
      <alignment horizontal="left"/>
    </xf>
    <xf numFmtId="0" fontId="25" fillId="7" borderId="2" xfId="0" applyFont="1" applyFill="1" applyBorder="1" applyAlignment="1">
      <alignment horizontal="left"/>
    </xf>
    <xf numFmtId="0" fontId="25" fillId="7" borderId="3" xfId="0" applyFont="1" applyFill="1" applyBorder="1" applyAlignment="1">
      <alignment horizontal="left"/>
    </xf>
    <xf numFmtId="0" fontId="23" fillId="7" borderId="21" xfId="0" applyFont="1" applyFill="1" applyBorder="1" applyAlignment="1">
      <alignment horizontal="left"/>
    </xf>
    <xf numFmtId="0" fontId="23" fillId="7" borderId="0" xfId="0" applyFont="1" applyFill="1" applyBorder="1" applyAlignment="1">
      <alignment horizontal="left"/>
    </xf>
    <xf numFmtId="0" fontId="23" fillId="7" borderId="7" xfId="0" applyFont="1" applyFill="1" applyBorder="1" applyAlignment="1">
      <alignment horizontal="left"/>
    </xf>
    <xf numFmtId="0" fontId="22" fillId="0" borderId="21" xfId="0" applyFont="1" applyBorder="1" applyAlignment="1">
      <alignment horizontal="center"/>
    </xf>
    <xf numFmtId="0" fontId="22" fillId="0" borderId="0" xfId="0" applyFont="1" applyBorder="1" applyAlignment="1">
      <alignment horizontal="center"/>
    </xf>
    <xf numFmtId="0" fontId="22" fillId="0" borderId="7" xfId="0" applyFont="1" applyBorder="1" applyAlignment="1">
      <alignment horizontal="center"/>
    </xf>
    <xf numFmtId="0" fontId="2" fillId="0" borderId="21" xfId="0" applyFont="1" applyBorder="1" applyAlignment="1">
      <alignment horizontal="left" wrapText="1"/>
    </xf>
    <xf numFmtId="0" fontId="2" fillId="0" borderId="0" xfId="0" applyFont="1" applyBorder="1" applyAlignment="1">
      <alignment horizontal="left" wrapText="1"/>
    </xf>
    <xf numFmtId="0" fontId="2" fillId="0" borderId="7" xfId="0" applyFont="1" applyBorder="1" applyAlignment="1">
      <alignment horizontal="left" wrapText="1"/>
    </xf>
    <xf numFmtId="0" fontId="22" fillId="6" borderId="21" xfId="0" applyFont="1" applyFill="1" applyBorder="1" applyAlignment="1">
      <alignment horizontal="center"/>
    </xf>
    <xf numFmtId="0" fontId="22" fillId="6" borderId="0" xfId="0" applyFont="1" applyFill="1" applyBorder="1" applyAlignment="1">
      <alignment horizontal="center"/>
    </xf>
    <xf numFmtId="0" fontId="22" fillId="6" borderId="7" xfId="0" applyFont="1" applyFill="1" applyBorder="1" applyAlignment="1">
      <alignment horizontal="center"/>
    </xf>
    <xf numFmtId="0" fontId="16" fillId="0" borderId="21" xfId="0" applyFont="1" applyBorder="1" applyAlignment="1">
      <alignment horizontal="left" wrapText="1"/>
    </xf>
    <xf numFmtId="0" fontId="16" fillId="0" borderId="0" xfId="0" applyFont="1" applyBorder="1" applyAlignment="1">
      <alignment horizontal="left" wrapText="1"/>
    </xf>
    <xf numFmtId="0" fontId="16" fillId="0" borderId="7" xfId="0" applyFont="1" applyBorder="1" applyAlignment="1">
      <alignment horizontal="left" wrapText="1"/>
    </xf>
    <xf numFmtId="0" fontId="16" fillId="4" borderId="0" xfId="0" applyFont="1" applyFill="1" applyBorder="1"/>
    <xf numFmtId="0" fontId="16" fillId="4" borderId="7" xfId="0" applyFont="1" applyFill="1" applyBorder="1"/>
    <xf numFmtId="0" fontId="13" fillId="4" borderId="21" xfId="0" applyFont="1" applyFill="1" applyBorder="1" applyAlignment="1">
      <alignment wrapText="1"/>
    </xf>
    <xf numFmtId="0" fontId="13" fillId="4" borderId="0" xfId="0" applyFont="1" applyFill="1" applyBorder="1"/>
    <xf numFmtId="0" fontId="13" fillId="4" borderId="7" xfId="0" applyFont="1" applyFill="1" applyBorder="1"/>
    <xf numFmtId="0" fontId="22" fillId="4" borderId="21" xfId="0" applyFont="1" applyFill="1" applyBorder="1" applyAlignment="1">
      <alignment horizontal="left" wrapText="1"/>
    </xf>
    <xf numFmtId="0" fontId="22" fillId="4" borderId="0" xfId="0" applyFont="1" applyFill="1" applyBorder="1" applyAlignment="1">
      <alignment horizontal="left" wrapText="1"/>
    </xf>
    <xf numFmtId="0" fontId="22" fillId="4" borderId="7" xfId="0" applyFont="1" applyFill="1" applyBorder="1" applyAlignment="1">
      <alignment horizontal="left" wrapText="1"/>
    </xf>
    <xf numFmtId="0" fontId="28" fillId="6" borderId="21" xfId="0" applyFont="1" applyFill="1" applyBorder="1" applyAlignment="1">
      <alignment horizontal="left" wrapText="1"/>
    </xf>
    <xf numFmtId="0" fontId="28" fillId="6" borderId="0" xfId="0" applyFont="1" applyFill="1" applyBorder="1" applyAlignment="1">
      <alignment horizontal="left" wrapText="1"/>
    </xf>
    <xf numFmtId="0" fontId="28" fillId="6" borderId="7" xfId="0" applyFont="1" applyFill="1" applyBorder="1" applyAlignment="1">
      <alignment horizontal="left" wrapText="1"/>
    </xf>
    <xf numFmtId="0" fontId="32" fillId="0" borderId="15" xfId="0" applyFont="1" applyBorder="1" applyAlignment="1">
      <alignment vertical="top" wrapText="1"/>
    </xf>
    <xf numFmtId="0" fontId="32" fillId="0" borderId="16" xfId="0" applyFont="1" applyBorder="1" applyAlignment="1">
      <alignment vertical="top" wrapText="1"/>
    </xf>
    <xf numFmtId="0" fontId="32" fillId="0" borderId="17" xfId="0" applyFont="1" applyBorder="1" applyAlignment="1">
      <alignment vertical="top" wrapText="1"/>
    </xf>
    <xf numFmtId="0" fontId="32" fillId="0" borderId="15" xfId="0" applyFont="1" applyBorder="1" applyAlignment="1">
      <alignment horizontal="left" vertical="top" wrapText="1"/>
    </xf>
    <xf numFmtId="0" fontId="32" fillId="0" borderId="16" xfId="0" applyFont="1" applyBorder="1" applyAlignment="1">
      <alignment horizontal="left" vertical="top" wrapText="1"/>
    </xf>
    <xf numFmtId="0" fontId="32" fillId="0" borderId="17" xfId="0" applyFont="1" applyBorder="1" applyAlignment="1">
      <alignment horizontal="left" vertical="top" wrapText="1"/>
    </xf>
    <xf numFmtId="0" fontId="26" fillId="4" borderId="18" xfId="0" applyFont="1" applyFill="1" applyBorder="1" applyAlignment="1">
      <alignment horizontal="left" vertical="center"/>
    </xf>
    <xf numFmtId="0" fontId="30" fillId="4" borderId="21" xfId="0" applyFont="1" applyFill="1" applyBorder="1" applyAlignment="1">
      <alignment horizontal="left"/>
    </xf>
    <xf numFmtId="0" fontId="30" fillId="4" borderId="0" xfId="0" applyFont="1" applyFill="1" applyBorder="1" applyAlignment="1">
      <alignment horizontal="left"/>
    </xf>
    <xf numFmtId="0" fontId="30" fillId="4" borderId="7" xfId="0" applyFont="1" applyFill="1" applyBorder="1" applyAlignment="1">
      <alignment horizontal="left"/>
    </xf>
    <xf numFmtId="0" fontId="4" fillId="6" borderId="21" xfId="0" applyFont="1" applyFill="1" applyBorder="1" applyAlignment="1">
      <alignment horizontal="left" wrapText="1"/>
    </xf>
    <xf numFmtId="0" fontId="5" fillId="6" borderId="0" xfId="0" applyFont="1" applyFill="1" applyBorder="1" applyAlignment="1">
      <alignment horizontal="left" wrapText="1"/>
    </xf>
    <xf numFmtId="0" fontId="5" fillId="6" borderId="7" xfId="0" applyFont="1" applyFill="1" applyBorder="1" applyAlignment="1">
      <alignment horizontal="left" wrapText="1"/>
    </xf>
    <xf numFmtId="0" fontId="30" fillId="4" borderId="18" xfId="0" applyFont="1" applyFill="1" applyBorder="1" applyAlignment="1">
      <alignment horizontal="left" vertical="center"/>
    </xf>
    <xf numFmtId="0" fontId="32" fillId="0" borderId="18" xfId="0" applyFont="1" applyFill="1" applyBorder="1" applyAlignment="1">
      <alignment horizontal="left" vertical="top" wrapText="1"/>
    </xf>
    <xf numFmtId="0" fontId="20" fillId="4" borderId="18" xfId="0" applyFont="1" applyFill="1" applyBorder="1" applyAlignment="1">
      <alignment horizontal="center" vertical="center" wrapText="1"/>
    </xf>
    <xf numFmtId="0" fontId="32" fillId="0" borderId="18" xfId="0" applyFont="1" applyBorder="1" applyAlignment="1">
      <alignment horizontal="left" vertical="top"/>
    </xf>
    <xf numFmtId="0" fontId="32" fillId="0" borderId="18" xfId="0" applyFont="1" applyBorder="1" applyAlignment="1">
      <alignment horizontal="left" vertical="top" wrapText="1"/>
    </xf>
    <xf numFmtId="15" fontId="8" fillId="3" borderId="15" xfId="1" quotePrefix="1" applyNumberFormat="1" applyFont="1" applyFill="1" applyBorder="1" applyAlignment="1" applyProtection="1">
      <alignment horizontal="center" vertical="center" wrapText="1"/>
    </xf>
    <xf numFmtId="15" fontId="8" fillId="3" borderId="16" xfId="1" quotePrefix="1" applyNumberFormat="1" applyFont="1" applyFill="1" applyBorder="1" applyAlignment="1" applyProtection="1">
      <alignment horizontal="center" vertical="center" wrapText="1"/>
    </xf>
    <xf numFmtId="15" fontId="8" fillId="3" borderId="17" xfId="1" quotePrefix="1" applyNumberFormat="1" applyFont="1" applyFill="1" applyBorder="1" applyAlignment="1" applyProtection="1">
      <alignment horizontal="center" vertical="center" wrapText="1"/>
    </xf>
    <xf numFmtId="0" fontId="21" fillId="4" borderId="5" xfId="1" applyFont="1" applyFill="1" applyBorder="1" applyAlignment="1" applyProtection="1">
      <alignment horizontal="left" wrapText="1" indent="11"/>
    </xf>
    <xf numFmtId="0" fontId="21" fillId="4" borderId="5" xfId="1" applyFont="1" applyFill="1" applyBorder="1" applyAlignment="1" applyProtection="1">
      <alignment horizontal="left" indent="11"/>
    </xf>
    <xf numFmtId="0" fontId="21" fillId="4" borderId="6" xfId="1" applyFont="1" applyFill="1" applyBorder="1" applyAlignment="1" applyProtection="1">
      <alignment horizontal="left" indent="11"/>
    </xf>
    <xf numFmtId="0" fontId="7" fillId="3" borderId="0"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7" xfId="1" applyFont="1" applyFill="1" applyBorder="1" applyAlignment="1" applyProtection="1">
      <alignment horizontal="left" vertical="center" wrapText="1"/>
    </xf>
    <xf numFmtId="0" fontId="10" fillId="8" borderId="8" xfId="1" applyFont="1" applyFill="1" applyBorder="1" applyAlignment="1" applyProtection="1">
      <alignment horizontal="center" vertical="center"/>
    </xf>
    <xf numFmtId="0" fontId="10" fillId="8" borderId="9" xfId="1" applyFont="1" applyFill="1" applyBorder="1" applyAlignment="1" applyProtection="1">
      <alignment horizontal="center" vertical="center"/>
    </xf>
    <xf numFmtId="0" fontId="11" fillId="4" borderId="10" xfId="1" applyFont="1" applyFill="1" applyBorder="1" applyAlignment="1" applyProtection="1">
      <alignment horizontal="center" vertical="center"/>
    </xf>
    <xf numFmtId="0" fontId="11" fillId="4" borderId="11" xfId="1" applyFont="1" applyFill="1" applyBorder="1" applyAlignment="1" applyProtection="1">
      <alignment horizontal="center" vertical="center"/>
    </xf>
    <xf numFmtId="0" fontId="1" fillId="4" borderId="21" xfId="0" applyFont="1" applyFill="1" applyBorder="1"/>
    <xf numFmtId="0" fontId="1" fillId="4" borderId="21" xfId="0" quotePrefix="1" applyFont="1" applyFill="1" applyBorder="1" applyAlignment="1">
      <alignment horizontal="left" wrapText="1"/>
    </xf>
    <xf numFmtId="0" fontId="1" fillId="4" borderId="0" xfId="0" applyFont="1" applyFill="1" applyBorder="1" applyAlignment="1">
      <alignment horizontal="left" wrapText="1"/>
    </xf>
    <xf numFmtId="0" fontId="1" fillId="4" borderId="7" xfId="0" applyFont="1" applyFill="1" applyBorder="1" applyAlignment="1">
      <alignment horizontal="left" wrapText="1"/>
    </xf>
  </cellXfs>
  <cellStyles count="15">
    <cellStyle name="Comma 2" xfId="2"/>
    <cellStyle name="Comma 2 2" xfId="6"/>
    <cellStyle name="Comma 2 3" xfId="9"/>
    <cellStyle name="Currency" xfId="8" builtinId="4"/>
    <cellStyle name="Currency 2" xfId="3"/>
    <cellStyle name="Currency 2 2" xfId="10"/>
    <cellStyle name="Normal" xfId="0" builtinId="0"/>
    <cellStyle name="Normal 2" xfId="1"/>
    <cellStyle name="Normal 2 2" xfId="5"/>
    <cellStyle name="Normal 2 2 2" xfId="14"/>
    <cellStyle name="Normal 2 3" xfId="7"/>
    <cellStyle name="Normal 2 3 2" xfId="12"/>
    <cellStyle name="Normal 4" xfId="13"/>
    <cellStyle name="Percent 2" xfId="4"/>
    <cellStyle name="Percent 2 2" xfId="11"/>
  </cellStyles>
  <dxfs count="0"/>
  <tableStyles count="0" defaultTableStyle="TableStyleMedium2" defaultPivotStyle="PivotStyleLight16"/>
  <colors>
    <mruColors>
      <color rgb="FF0000FF"/>
      <color rgb="FFFFD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DHSDMSBRS@dhs.wisconsin.gov" TargetMode="External"/><Relationship Id="rId2" Type="http://schemas.openxmlformats.org/officeDocument/2006/relationships/hyperlink" Target="https://www.forwardhealth.wi.gov/WIPortal/content/Provider/APRDRG/Home.htm.spage" TargetMode="External"/><Relationship Id="rId1" Type="http://schemas.openxmlformats.org/officeDocument/2006/relationships/hyperlink" Target="https://www.forwardhealth.wi.gov/WIPorta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mailto:DHSDMSBRS@dhs.wisconsin.gov"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933450</xdr:colOff>
      <xdr:row>16</xdr:row>
      <xdr:rowOff>228600</xdr:rowOff>
    </xdr:from>
    <xdr:to>
      <xdr:col>4</xdr:col>
      <xdr:colOff>219075</xdr:colOff>
      <xdr:row>16</xdr:row>
      <xdr:rowOff>314325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44ADA56-AD60-41D3-8F49-77383CDFE88D}"/>
            </a:ext>
          </a:extLst>
        </xdr:cNvPr>
        <xdr:cNvSpPr/>
      </xdr:nvSpPr>
      <xdr:spPr>
        <a:xfrm>
          <a:off x="2181225" y="5124450"/>
          <a:ext cx="1381125" cy="85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1009650</xdr:colOff>
      <xdr:row>16</xdr:row>
      <xdr:rowOff>542925</xdr:rowOff>
    </xdr:from>
    <xdr:to>
      <xdr:col>5</xdr:col>
      <xdr:colOff>733425</xdr:colOff>
      <xdr:row>16</xdr:row>
      <xdr:rowOff>647700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46C3C77-9FE5-4387-9DC4-15A2CA0F7751}"/>
            </a:ext>
          </a:extLst>
        </xdr:cNvPr>
        <xdr:cNvSpPr/>
      </xdr:nvSpPr>
      <xdr:spPr>
        <a:xfrm>
          <a:off x="2257425" y="5438775"/>
          <a:ext cx="2867025"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16</xdr:row>
      <xdr:rowOff>723900</xdr:rowOff>
    </xdr:from>
    <xdr:to>
      <xdr:col>2</xdr:col>
      <xdr:colOff>495300</xdr:colOff>
      <xdr:row>16</xdr:row>
      <xdr:rowOff>828675</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2BD900F5-DA1A-4D49-A11C-E1974027DD1B}"/>
            </a:ext>
          </a:extLst>
        </xdr:cNvPr>
        <xdr:cNvSpPr/>
      </xdr:nvSpPr>
      <xdr:spPr>
        <a:xfrm>
          <a:off x="238125" y="5619750"/>
          <a:ext cx="15049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38100</xdr:colOff>
      <xdr:row>16</xdr:row>
      <xdr:rowOff>1200150</xdr:rowOff>
    </xdr:from>
    <xdr:to>
      <xdr:col>2</xdr:col>
      <xdr:colOff>857250</xdr:colOff>
      <xdr:row>16</xdr:row>
      <xdr:rowOff>1295400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A92FB9C0-902C-4C88-8786-FF5DC3096E84}"/>
            </a:ext>
          </a:extLst>
        </xdr:cNvPr>
        <xdr:cNvSpPr/>
      </xdr:nvSpPr>
      <xdr:spPr>
        <a:xfrm>
          <a:off x="238125" y="6096000"/>
          <a:ext cx="18669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1247774</xdr:colOff>
      <xdr:row>8</xdr:row>
      <xdr:rowOff>904875</xdr:rowOff>
    </xdr:from>
    <xdr:to>
      <xdr:col>2</xdr:col>
      <xdr:colOff>1762124</xdr:colOff>
      <xdr:row>8</xdr:row>
      <xdr:rowOff>1000125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96D990B-FF21-4337-A495-A4DDDB34D92E}"/>
            </a:ext>
          </a:extLst>
        </xdr:cNvPr>
        <xdr:cNvSpPr/>
      </xdr:nvSpPr>
      <xdr:spPr>
        <a:xfrm>
          <a:off x="1457324" y="3181350"/>
          <a:ext cx="1895475"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990600</xdr:colOff>
      <xdr:row>53</xdr:row>
      <xdr:rowOff>106680</xdr:rowOff>
    </xdr:from>
    <xdr:to>
      <xdr:col>6</xdr:col>
      <xdr:colOff>1066800</xdr:colOff>
      <xdr:row>54</xdr:row>
      <xdr:rowOff>126367</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7048500" y="112166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31752</xdr:colOff>
      <xdr:row>1</xdr:row>
      <xdr:rowOff>31031</xdr:rowOff>
    </xdr:from>
    <xdr:to>
      <xdr:col>2</xdr:col>
      <xdr:colOff>998970</xdr:colOff>
      <xdr:row>1</xdr:row>
      <xdr:rowOff>963733</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192" y="297731"/>
          <a:ext cx="964043" cy="929527"/>
        </a:xfrm>
        <a:prstGeom prst="rect">
          <a:avLst/>
        </a:prstGeom>
      </xdr:spPr>
    </xdr:pic>
    <xdr:clientData/>
  </xdr:twoCellAnchor>
  <xdr:oneCellAnchor>
    <xdr:from>
      <xdr:col>6</xdr:col>
      <xdr:colOff>990600</xdr:colOff>
      <xdr:row>50</xdr:row>
      <xdr:rowOff>106680</xdr:rowOff>
    </xdr:from>
    <xdr:ext cx="76200" cy="190500"/>
    <xdr:sp macro="" textlink="">
      <xdr:nvSpPr>
        <xdr:cNvPr id="5" name="Text Box 7">
          <a:extLst>
            <a:ext uri="{FF2B5EF4-FFF2-40B4-BE49-F238E27FC236}">
              <a16:creationId xmlns:a16="http://schemas.microsoft.com/office/drawing/2014/main" id="{00000000-0008-0000-0300-000005000000}"/>
            </a:ext>
          </a:extLst>
        </xdr:cNvPr>
        <xdr:cNvSpPr txBox="1">
          <a:spLocks noChangeArrowheads="1"/>
        </xdr:cNvSpPr>
      </xdr:nvSpPr>
      <xdr:spPr bwMode="auto">
        <a:xfrm>
          <a:off x="6880860" y="98983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990600</xdr:colOff>
      <xdr:row>52</xdr:row>
      <xdr:rowOff>106680</xdr:rowOff>
    </xdr:from>
    <xdr:ext cx="76200" cy="190500"/>
    <xdr:sp macro="" textlink="">
      <xdr:nvSpPr>
        <xdr:cNvPr id="6" name="Text Box 7">
          <a:extLst>
            <a:ext uri="{FF2B5EF4-FFF2-40B4-BE49-F238E27FC236}">
              <a16:creationId xmlns:a16="http://schemas.microsoft.com/office/drawing/2014/main" id="{00000000-0008-0000-0300-000006000000}"/>
            </a:ext>
          </a:extLst>
        </xdr:cNvPr>
        <xdr:cNvSpPr txBox="1">
          <a:spLocks noChangeArrowheads="1"/>
        </xdr:cNvSpPr>
      </xdr:nvSpPr>
      <xdr:spPr bwMode="auto">
        <a:xfrm>
          <a:off x="6880860" y="1006602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G19"/>
  <sheetViews>
    <sheetView showGridLines="0" tabSelected="1" zoomScaleNormal="100" zoomScaleSheetLayoutView="90" workbookViewId="0"/>
  </sheetViews>
  <sheetFormatPr defaultRowHeight="15" x14ac:dyDescent="0.25"/>
  <cols>
    <col min="1" max="1" width="3" customWidth="1"/>
    <col min="2" max="6" width="15.7109375" style="73" customWidth="1"/>
  </cols>
  <sheetData>
    <row r="2" spans="2:6" ht="23.25" x14ac:dyDescent="0.35">
      <c r="B2" s="145" t="s">
        <v>1236</v>
      </c>
      <c r="C2" s="146"/>
      <c r="D2" s="146"/>
      <c r="E2" s="146"/>
      <c r="F2" s="147"/>
    </row>
    <row r="3" spans="2:6" ht="14.45" customHeight="1" x14ac:dyDescent="0.35">
      <c r="B3" s="91" t="s">
        <v>1946</v>
      </c>
      <c r="C3" s="93"/>
      <c r="D3" s="93"/>
      <c r="E3" s="93"/>
      <c r="F3" s="94"/>
    </row>
    <row r="4" spans="2:6" x14ac:dyDescent="0.25">
      <c r="B4" s="148" t="s">
        <v>1235</v>
      </c>
      <c r="C4" s="149"/>
      <c r="D4" s="149"/>
      <c r="E4" s="149"/>
      <c r="F4" s="150"/>
    </row>
    <row r="5" spans="2:6" x14ac:dyDescent="0.25">
      <c r="B5" s="151"/>
      <c r="C5" s="152"/>
      <c r="D5" s="152"/>
      <c r="E5" s="152"/>
      <c r="F5" s="153"/>
    </row>
    <row r="6" spans="2:6" x14ac:dyDescent="0.25">
      <c r="B6" s="205" t="s">
        <v>2083</v>
      </c>
      <c r="C6" s="163"/>
      <c r="D6" s="163"/>
      <c r="E6" s="163"/>
      <c r="F6" s="164"/>
    </row>
    <row r="7" spans="2:6" x14ac:dyDescent="0.25">
      <c r="B7" s="165" t="s">
        <v>2084</v>
      </c>
      <c r="C7" s="166"/>
      <c r="D7" s="166"/>
      <c r="E7" s="166"/>
      <c r="F7" s="167"/>
    </row>
    <row r="8" spans="2:6" x14ac:dyDescent="0.25">
      <c r="B8" s="206" t="s">
        <v>2085</v>
      </c>
      <c r="C8" s="207"/>
      <c r="D8" s="207"/>
      <c r="E8" s="207"/>
      <c r="F8" s="208"/>
    </row>
    <row r="9" spans="2:6" x14ac:dyDescent="0.25">
      <c r="B9" s="168"/>
      <c r="C9" s="169"/>
      <c r="D9" s="169"/>
      <c r="E9" s="169"/>
      <c r="F9" s="170"/>
    </row>
    <row r="10" spans="2:6" x14ac:dyDescent="0.25">
      <c r="B10" s="75"/>
      <c r="C10" s="76"/>
      <c r="D10" s="76"/>
      <c r="E10" s="76"/>
      <c r="F10" s="77"/>
    </row>
    <row r="11" spans="2:6" ht="69" customHeight="1" x14ac:dyDescent="0.25">
      <c r="B11" s="154" t="s">
        <v>2074</v>
      </c>
      <c r="C11" s="155"/>
      <c r="D11" s="155"/>
      <c r="E11" s="155"/>
      <c r="F11" s="156"/>
    </row>
    <row r="12" spans="2:6" x14ac:dyDescent="0.25">
      <c r="B12" s="157"/>
      <c r="C12" s="158"/>
      <c r="D12" s="158"/>
      <c r="E12" s="158"/>
      <c r="F12" s="159"/>
    </row>
    <row r="13" spans="2:6" ht="65.099999999999994" customHeight="1" x14ac:dyDescent="0.25">
      <c r="B13" s="160" t="s">
        <v>2064</v>
      </c>
      <c r="C13" s="161"/>
      <c r="D13" s="161"/>
      <c r="E13" s="161"/>
      <c r="F13" s="162"/>
    </row>
    <row r="14" spans="2:6" x14ac:dyDescent="0.25">
      <c r="B14" s="75"/>
      <c r="C14" s="76"/>
      <c r="D14" s="76"/>
      <c r="E14" s="76"/>
      <c r="F14" s="77"/>
    </row>
    <row r="15" spans="2:6" ht="68.45" customHeight="1" x14ac:dyDescent="0.25">
      <c r="B15" s="138" t="s">
        <v>1237</v>
      </c>
      <c r="C15" s="139"/>
      <c r="D15" s="139"/>
      <c r="E15" s="139"/>
      <c r="F15" s="140"/>
    </row>
    <row r="16" spans="2:6" x14ac:dyDescent="0.25">
      <c r="B16" s="75"/>
      <c r="C16" s="76"/>
      <c r="D16" s="76"/>
      <c r="E16" s="76"/>
      <c r="F16" s="77"/>
    </row>
    <row r="17" spans="2:7" ht="105" customHeight="1" x14ac:dyDescent="0.25">
      <c r="B17" s="141" t="s">
        <v>2025</v>
      </c>
      <c r="C17" s="139"/>
      <c r="D17" s="139"/>
      <c r="E17" s="139"/>
      <c r="F17" s="140"/>
    </row>
    <row r="18" spans="2:7" x14ac:dyDescent="0.25">
      <c r="B18" s="75"/>
      <c r="C18" s="76"/>
      <c r="D18" s="76"/>
      <c r="E18" s="76"/>
      <c r="F18" s="77"/>
    </row>
    <row r="19" spans="2:7" ht="45" customHeight="1" x14ac:dyDescent="0.25">
      <c r="B19" s="142" t="s">
        <v>2073</v>
      </c>
      <c r="C19" s="143"/>
      <c r="D19" s="143"/>
      <c r="E19" s="143"/>
      <c r="F19" s="144"/>
      <c r="G19" s="74"/>
    </row>
  </sheetData>
  <sheetProtection algorithmName="SHA-512" hashValue="qXK7Q7uib5ACyN/XDS0lmU9EXuRAuuyWd7FURQtMc2jLYBCuk8DIWKgCjyiD/8O3TX354HctQCh9S997xzlDkw==" saltValue="2zowRXzC0dzuv9ovPdVQBA==" spinCount="100000" sheet="1" objects="1" scenarios="1"/>
  <mergeCells count="13">
    <mergeCell ref="B15:F15"/>
    <mergeCell ref="B17:F17"/>
    <mergeCell ref="B19:F19"/>
    <mergeCell ref="B2:F2"/>
    <mergeCell ref="B4:F4"/>
    <mergeCell ref="B5:F5"/>
    <mergeCell ref="B11:F11"/>
    <mergeCell ref="B12:F12"/>
    <mergeCell ref="B13:F13"/>
    <mergeCell ref="B6:F6"/>
    <mergeCell ref="B7:F7"/>
    <mergeCell ref="B9:F9"/>
    <mergeCell ref="B8:F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G26"/>
  <sheetViews>
    <sheetView showGridLines="0" zoomScaleNormal="100" zoomScaleSheetLayoutView="90" workbookViewId="0"/>
  </sheetViews>
  <sheetFormatPr defaultRowHeight="15" x14ac:dyDescent="0.25"/>
  <cols>
    <col min="1" max="1" width="4.28515625" customWidth="1"/>
    <col min="2" max="6" width="15.7109375" style="73" customWidth="1"/>
  </cols>
  <sheetData>
    <row r="2" spans="2:6" ht="23.25" x14ac:dyDescent="0.35">
      <c r="B2" s="145" t="s">
        <v>1236</v>
      </c>
      <c r="C2" s="146"/>
      <c r="D2" s="146"/>
      <c r="E2" s="146"/>
      <c r="F2" s="147"/>
    </row>
    <row r="3" spans="2:6" ht="14.45" customHeight="1" x14ac:dyDescent="0.35">
      <c r="B3" s="99" t="str">
        <f>Cover!B3</f>
        <v>RY 2023, Effective 01/01/2023</v>
      </c>
      <c r="C3" s="93"/>
      <c r="D3" s="93"/>
      <c r="E3" s="93"/>
      <c r="F3" s="94"/>
    </row>
    <row r="4" spans="2:6" x14ac:dyDescent="0.25">
      <c r="B4" s="148" t="s">
        <v>1238</v>
      </c>
      <c r="C4" s="149"/>
      <c r="D4" s="149"/>
      <c r="E4" s="149"/>
      <c r="F4" s="150"/>
    </row>
    <row r="5" spans="2:6" x14ac:dyDescent="0.25">
      <c r="B5" s="75"/>
      <c r="C5" s="76"/>
      <c r="D5" s="76"/>
      <c r="E5" s="76"/>
      <c r="F5" s="77"/>
    </row>
    <row r="6" spans="2:6" x14ac:dyDescent="0.25">
      <c r="B6" s="78" t="s">
        <v>1239</v>
      </c>
      <c r="C6" s="76"/>
      <c r="D6" s="76"/>
      <c r="E6" s="76"/>
      <c r="F6" s="77"/>
    </row>
    <row r="7" spans="2:6" ht="40.9" customHeight="1" x14ac:dyDescent="0.25">
      <c r="B7" s="160" t="s">
        <v>1321</v>
      </c>
      <c r="C7" s="161"/>
      <c r="D7" s="161"/>
      <c r="E7" s="161"/>
      <c r="F7" s="162"/>
    </row>
    <row r="8" spans="2:6" x14ac:dyDescent="0.25">
      <c r="B8" s="157"/>
      <c r="C8" s="158"/>
      <c r="D8" s="158"/>
      <c r="E8" s="158"/>
      <c r="F8" s="159"/>
    </row>
    <row r="9" spans="2:6" x14ac:dyDescent="0.25">
      <c r="B9" s="79" t="s">
        <v>1240</v>
      </c>
      <c r="C9" s="100"/>
      <c r="D9" s="100"/>
      <c r="E9" s="100"/>
      <c r="F9" s="101"/>
    </row>
    <row r="10" spans="2:6" ht="28.9" customHeight="1" x14ac:dyDescent="0.25">
      <c r="B10" s="160" t="s">
        <v>1319</v>
      </c>
      <c r="C10" s="161"/>
      <c r="D10" s="161"/>
      <c r="E10" s="161"/>
      <c r="F10" s="162"/>
    </row>
    <row r="11" spans="2:6" x14ac:dyDescent="0.25">
      <c r="B11" s="75"/>
      <c r="C11" s="76"/>
      <c r="D11" s="76"/>
      <c r="E11" s="76"/>
      <c r="F11" s="77"/>
    </row>
    <row r="12" spans="2:6" x14ac:dyDescent="0.25">
      <c r="B12" s="78" t="s">
        <v>1241</v>
      </c>
      <c r="C12" s="76"/>
      <c r="D12" s="76"/>
      <c r="E12" s="76"/>
      <c r="F12" s="77"/>
    </row>
    <row r="13" spans="2:6" ht="42.6" customHeight="1" x14ac:dyDescent="0.25">
      <c r="B13" s="138" t="s">
        <v>1242</v>
      </c>
      <c r="C13" s="139"/>
      <c r="D13" s="139"/>
      <c r="E13" s="139"/>
      <c r="F13" s="140"/>
    </row>
    <row r="14" spans="2:6" x14ac:dyDescent="0.25">
      <c r="B14" s="75"/>
      <c r="C14" s="76"/>
      <c r="D14" s="76"/>
      <c r="E14" s="76"/>
      <c r="F14" s="77"/>
    </row>
    <row r="15" spans="2:6" x14ac:dyDescent="0.25">
      <c r="B15" s="78" t="s">
        <v>1243</v>
      </c>
      <c r="C15" s="76"/>
      <c r="D15" s="76"/>
      <c r="E15" s="76"/>
      <c r="F15" s="77"/>
    </row>
    <row r="16" spans="2:6" ht="67.900000000000006" customHeight="1" x14ac:dyDescent="0.25">
      <c r="B16" s="138" t="s">
        <v>1320</v>
      </c>
      <c r="C16" s="139"/>
      <c r="D16" s="139"/>
      <c r="E16" s="139"/>
      <c r="F16" s="140"/>
    </row>
    <row r="17" spans="2:7" x14ac:dyDescent="0.25">
      <c r="B17" s="75"/>
      <c r="C17" s="76"/>
      <c r="D17" s="76"/>
      <c r="E17" s="76"/>
      <c r="F17" s="77"/>
    </row>
    <row r="18" spans="2:7" x14ac:dyDescent="0.25">
      <c r="B18" s="78" t="s">
        <v>1244</v>
      </c>
      <c r="C18" s="76"/>
      <c r="D18" s="76"/>
      <c r="E18" s="76"/>
      <c r="F18" s="77"/>
    </row>
    <row r="19" spans="2:7" ht="28.15" customHeight="1" x14ac:dyDescent="0.25">
      <c r="B19" s="138" t="s">
        <v>1245</v>
      </c>
      <c r="C19" s="139"/>
      <c r="D19" s="139"/>
      <c r="E19" s="139"/>
      <c r="F19" s="140"/>
    </row>
    <row r="20" spans="2:7" ht="14.45" customHeight="1" x14ac:dyDescent="0.25">
      <c r="B20" s="96"/>
      <c r="C20" s="97"/>
      <c r="D20" s="97"/>
      <c r="E20" s="97"/>
      <c r="F20" s="98"/>
    </row>
    <row r="21" spans="2:7" ht="14.45" customHeight="1" x14ac:dyDescent="0.25">
      <c r="B21" s="79" t="s">
        <v>1246</v>
      </c>
      <c r="C21" s="97"/>
      <c r="D21" s="97"/>
      <c r="E21" s="97"/>
      <c r="F21" s="98"/>
    </row>
    <row r="22" spans="2:7" ht="52.15" customHeight="1" x14ac:dyDescent="0.25">
      <c r="B22" s="141" t="s">
        <v>2079</v>
      </c>
      <c r="C22" s="139"/>
      <c r="D22" s="139"/>
      <c r="E22" s="139"/>
      <c r="F22" s="140"/>
    </row>
    <row r="23" spans="2:7" x14ac:dyDescent="0.25">
      <c r="B23" s="75"/>
      <c r="C23" s="76"/>
      <c r="D23" s="76"/>
      <c r="E23" s="76"/>
      <c r="F23" s="77"/>
    </row>
    <row r="24" spans="2:7" x14ac:dyDescent="0.25">
      <c r="B24" s="171" t="s">
        <v>2073</v>
      </c>
      <c r="C24" s="172"/>
      <c r="D24" s="172"/>
      <c r="E24" s="172"/>
      <c r="F24" s="173"/>
      <c r="G24" s="74"/>
    </row>
    <row r="25" spans="2:7" x14ac:dyDescent="0.25">
      <c r="B25" s="171"/>
      <c r="C25" s="172"/>
      <c r="D25" s="172"/>
      <c r="E25" s="172"/>
      <c r="F25" s="173"/>
    </row>
    <row r="26" spans="2:7" x14ac:dyDescent="0.25">
      <c r="B26" s="142"/>
      <c r="C26" s="143"/>
      <c r="D26" s="143"/>
      <c r="E26" s="143"/>
      <c r="F26" s="144"/>
    </row>
  </sheetData>
  <sheetProtection algorithmName="SHA-512" hashValue="U5ATclI0PPwQCGiLPUXWvc1ThX20f9xv3Mqgd8QM2Nu2QmIuU2B96NF/1ie+aWAYTEJ2TlnwgVOfYq1Daluhnw==" saltValue="VhG0+MJJ9UgbIEXwLbww/g==" spinCount="100000" sheet="1" objects="1" scenarios="1"/>
  <mergeCells count="10">
    <mergeCell ref="B13:F13"/>
    <mergeCell ref="B16:F16"/>
    <mergeCell ref="B19:F19"/>
    <mergeCell ref="B22:F22"/>
    <mergeCell ref="B24:F26"/>
    <mergeCell ref="B2:F2"/>
    <mergeCell ref="B4:F4"/>
    <mergeCell ref="B7:F7"/>
    <mergeCell ref="B8:F8"/>
    <mergeCell ref="B10:F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F38"/>
  <sheetViews>
    <sheetView showGridLines="0" zoomScaleNormal="100" workbookViewId="0"/>
  </sheetViews>
  <sheetFormatPr defaultRowHeight="15" x14ac:dyDescent="0.25"/>
  <cols>
    <col min="1" max="1" width="3.140625" customWidth="1"/>
    <col min="2" max="2" width="20.7109375" style="73" customWidth="1"/>
    <col min="3" max="3" width="28" style="73" customWidth="1"/>
    <col min="4" max="5" width="20.7109375" style="73" customWidth="1"/>
    <col min="6" max="6" width="25.7109375" style="73" customWidth="1"/>
  </cols>
  <sheetData>
    <row r="2" spans="2:6" ht="23.25" x14ac:dyDescent="0.35">
      <c r="B2" s="145" t="s">
        <v>1236</v>
      </c>
      <c r="C2" s="146"/>
      <c r="D2" s="146"/>
      <c r="E2" s="146"/>
      <c r="F2" s="147"/>
    </row>
    <row r="3" spans="2:6" ht="14.45" customHeight="1" x14ac:dyDescent="0.35">
      <c r="B3" s="91" t="str">
        <f>Cover!B3</f>
        <v>RY 2023, Effective 01/01/2023</v>
      </c>
      <c r="C3" s="93"/>
      <c r="D3" s="93"/>
      <c r="E3" s="93"/>
      <c r="F3" s="94"/>
    </row>
    <row r="4" spans="2:6" x14ac:dyDescent="0.25">
      <c r="B4" s="148" t="s">
        <v>1247</v>
      </c>
      <c r="C4" s="149"/>
      <c r="D4" s="149"/>
      <c r="E4" s="149"/>
      <c r="F4" s="150"/>
    </row>
    <row r="5" spans="2:6" x14ac:dyDescent="0.25">
      <c r="B5" s="75"/>
      <c r="C5" s="76"/>
      <c r="D5" s="76"/>
      <c r="E5" s="76"/>
      <c r="F5" s="77"/>
    </row>
    <row r="6" spans="2:6" x14ac:dyDescent="0.25">
      <c r="B6" s="181" t="s">
        <v>1248</v>
      </c>
      <c r="C6" s="182"/>
      <c r="D6" s="182"/>
      <c r="E6" s="182"/>
      <c r="F6" s="183"/>
    </row>
    <row r="7" spans="2:6" ht="80.099999999999994" customHeight="1" x14ac:dyDescent="0.25">
      <c r="B7" s="154" t="s">
        <v>2078</v>
      </c>
      <c r="C7" s="161"/>
      <c r="D7" s="161"/>
      <c r="E7" s="161"/>
      <c r="F7" s="162"/>
    </row>
    <row r="8" spans="2:6" x14ac:dyDescent="0.25">
      <c r="B8" s="157"/>
      <c r="C8" s="158"/>
      <c r="D8" s="158"/>
      <c r="E8" s="158"/>
      <c r="F8" s="159"/>
    </row>
    <row r="9" spans="2:6" ht="82.9" customHeight="1" x14ac:dyDescent="0.25">
      <c r="B9" s="184" t="s">
        <v>2026</v>
      </c>
      <c r="C9" s="185"/>
      <c r="D9" s="185"/>
      <c r="E9" s="185"/>
      <c r="F9" s="186"/>
    </row>
    <row r="10" spans="2:6" ht="14.45" customHeight="1" x14ac:dyDescent="0.25">
      <c r="B10" s="80"/>
      <c r="C10" s="81"/>
      <c r="D10" s="81"/>
      <c r="E10" s="81"/>
      <c r="F10" s="82"/>
    </row>
    <row r="11" spans="2:6" ht="40.9" customHeight="1" x14ac:dyDescent="0.25">
      <c r="B11" s="160" t="s">
        <v>1322</v>
      </c>
      <c r="C11" s="161"/>
      <c r="D11" s="161"/>
      <c r="E11" s="161"/>
      <c r="F11" s="162"/>
    </row>
    <row r="12" spans="2:6" x14ac:dyDescent="0.25">
      <c r="B12" s="75"/>
      <c r="C12" s="76"/>
      <c r="D12" s="76"/>
      <c r="E12" s="76"/>
      <c r="F12" s="77"/>
    </row>
    <row r="13" spans="2:6" s="90" customFormat="1" ht="14.45" customHeight="1" x14ac:dyDescent="0.25">
      <c r="B13" s="92" t="s">
        <v>1250</v>
      </c>
      <c r="C13" s="92" t="s">
        <v>1251</v>
      </c>
      <c r="D13" s="189" t="s">
        <v>1252</v>
      </c>
      <c r="E13" s="189"/>
      <c r="F13" s="189"/>
    </row>
    <row r="14" spans="2:6" s="89" customFormat="1" x14ac:dyDescent="0.25">
      <c r="B14" s="187" t="s">
        <v>1249</v>
      </c>
      <c r="C14" s="187"/>
      <c r="D14" s="187"/>
      <c r="E14" s="187"/>
      <c r="F14" s="187"/>
    </row>
    <row r="15" spans="2:6" ht="54" customHeight="1" x14ac:dyDescent="0.25">
      <c r="B15" s="84" t="s">
        <v>1253</v>
      </c>
      <c r="C15" s="84" t="s">
        <v>11</v>
      </c>
      <c r="D15" s="188" t="s">
        <v>2065</v>
      </c>
      <c r="E15" s="188"/>
      <c r="F15" s="188"/>
    </row>
    <row r="16" spans="2:6" ht="54" customHeight="1" x14ac:dyDescent="0.25">
      <c r="B16" s="85" t="s">
        <v>1254</v>
      </c>
      <c r="C16" s="84" t="s">
        <v>13</v>
      </c>
      <c r="D16" s="188" t="s">
        <v>2066</v>
      </c>
      <c r="E16" s="188"/>
      <c r="F16" s="188"/>
    </row>
    <row r="17" spans="2:6" ht="39.950000000000003" customHeight="1" x14ac:dyDescent="0.25">
      <c r="B17" s="85" t="s">
        <v>1255</v>
      </c>
      <c r="C17" s="86" t="s">
        <v>1259</v>
      </c>
      <c r="D17" s="188" t="s">
        <v>1260</v>
      </c>
      <c r="E17" s="188"/>
      <c r="F17" s="188"/>
    </row>
    <row r="18" spans="2:6" ht="78" customHeight="1" x14ac:dyDescent="0.25">
      <c r="B18" s="85" t="s">
        <v>1256</v>
      </c>
      <c r="C18" s="84" t="s">
        <v>1261</v>
      </c>
      <c r="D18" s="188" t="s">
        <v>2067</v>
      </c>
      <c r="E18" s="188"/>
      <c r="F18" s="188"/>
    </row>
    <row r="19" spans="2:6" ht="28.5" customHeight="1" x14ac:dyDescent="0.25">
      <c r="B19" s="85" t="s">
        <v>1257</v>
      </c>
      <c r="C19" s="84" t="s">
        <v>18</v>
      </c>
      <c r="D19" s="188" t="s">
        <v>2080</v>
      </c>
      <c r="E19" s="188"/>
      <c r="F19" s="188"/>
    </row>
    <row r="20" spans="2:6" ht="28.5" customHeight="1" x14ac:dyDescent="0.25">
      <c r="B20" s="85" t="s">
        <v>44</v>
      </c>
      <c r="C20" s="87" t="s">
        <v>20</v>
      </c>
      <c r="D20" s="191" t="s">
        <v>2081</v>
      </c>
      <c r="E20" s="191"/>
      <c r="F20" s="191"/>
    </row>
    <row r="21" spans="2:6" ht="54" customHeight="1" x14ac:dyDescent="0.25">
      <c r="B21" s="85" t="s">
        <v>45</v>
      </c>
      <c r="C21" s="87" t="s">
        <v>21</v>
      </c>
      <c r="D21" s="191" t="s">
        <v>2068</v>
      </c>
      <c r="E21" s="191"/>
      <c r="F21" s="191"/>
    </row>
    <row r="22" spans="2:6" ht="78" customHeight="1" x14ac:dyDescent="0.25">
      <c r="B22" s="85" t="s">
        <v>1258</v>
      </c>
      <c r="C22" s="87" t="s">
        <v>1262</v>
      </c>
      <c r="D22" s="191" t="s">
        <v>2069</v>
      </c>
      <c r="E22" s="191"/>
      <c r="F22" s="191"/>
    </row>
    <row r="23" spans="2:6" s="89" customFormat="1" x14ac:dyDescent="0.25">
      <c r="B23" s="180" t="s">
        <v>1263</v>
      </c>
      <c r="C23" s="180"/>
      <c r="D23" s="180"/>
      <c r="E23" s="180"/>
      <c r="F23" s="180"/>
    </row>
    <row r="24" spans="2:6" ht="27" customHeight="1" x14ac:dyDescent="0.25">
      <c r="B24" s="87" t="s">
        <v>1294</v>
      </c>
      <c r="C24" s="87" t="s">
        <v>1264</v>
      </c>
      <c r="D24" s="191" t="s">
        <v>1265</v>
      </c>
      <c r="E24" s="191"/>
      <c r="F24" s="191"/>
    </row>
    <row r="25" spans="2:6" ht="27" customHeight="1" x14ac:dyDescent="0.25">
      <c r="B25" s="87" t="s">
        <v>1295</v>
      </c>
      <c r="C25" s="87" t="s">
        <v>1266</v>
      </c>
      <c r="D25" s="191" t="s">
        <v>1267</v>
      </c>
      <c r="E25" s="191"/>
      <c r="F25" s="191"/>
    </row>
    <row r="26" spans="2:6" ht="27" customHeight="1" x14ac:dyDescent="0.25">
      <c r="B26" s="87" t="s">
        <v>1269</v>
      </c>
      <c r="C26" s="87" t="s">
        <v>23</v>
      </c>
      <c r="D26" s="191" t="s">
        <v>1268</v>
      </c>
      <c r="E26" s="191"/>
      <c r="F26" s="191"/>
    </row>
    <row r="27" spans="2:6" ht="40.5" customHeight="1" x14ac:dyDescent="0.25">
      <c r="B27" s="87" t="s">
        <v>1296</v>
      </c>
      <c r="C27" s="87" t="s">
        <v>24</v>
      </c>
      <c r="D27" s="191" t="s">
        <v>2070</v>
      </c>
      <c r="E27" s="191"/>
      <c r="F27" s="191"/>
    </row>
    <row r="28" spans="2:6" ht="27" customHeight="1" x14ac:dyDescent="0.25">
      <c r="B28" s="87" t="s">
        <v>1297</v>
      </c>
      <c r="C28" s="87" t="s">
        <v>1314</v>
      </c>
      <c r="D28" s="177" t="s">
        <v>2027</v>
      </c>
      <c r="E28" s="178"/>
      <c r="F28" s="179"/>
    </row>
    <row r="29" spans="2:6" x14ac:dyDescent="0.25">
      <c r="B29" s="87" t="s">
        <v>1298</v>
      </c>
      <c r="C29" s="88" t="s">
        <v>1281</v>
      </c>
      <c r="D29" s="191" t="s">
        <v>1270</v>
      </c>
      <c r="E29" s="191"/>
      <c r="F29" s="191"/>
    </row>
    <row r="30" spans="2:6" ht="67.5" customHeight="1" x14ac:dyDescent="0.25">
      <c r="B30" s="87" t="s">
        <v>1299</v>
      </c>
      <c r="C30" s="88" t="s">
        <v>1285</v>
      </c>
      <c r="D30" s="191" t="s">
        <v>1271</v>
      </c>
      <c r="E30" s="191"/>
      <c r="F30" s="191"/>
    </row>
    <row r="31" spans="2:6" ht="54" customHeight="1" x14ac:dyDescent="0.25">
      <c r="B31" s="87" t="s">
        <v>1300</v>
      </c>
      <c r="C31" s="87" t="s">
        <v>1284</v>
      </c>
      <c r="D31" s="191" t="s">
        <v>2028</v>
      </c>
      <c r="E31" s="191"/>
      <c r="F31" s="191"/>
    </row>
    <row r="32" spans="2:6" x14ac:dyDescent="0.25">
      <c r="B32" s="87" t="s">
        <v>1273</v>
      </c>
      <c r="C32" s="87" t="s">
        <v>42</v>
      </c>
      <c r="D32" s="190" t="s">
        <v>1272</v>
      </c>
      <c r="E32" s="190"/>
      <c r="F32" s="190"/>
    </row>
    <row r="33" spans="2:6" ht="40.5" customHeight="1" x14ac:dyDescent="0.25">
      <c r="B33" s="87" t="s">
        <v>1301</v>
      </c>
      <c r="C33" s="87" t="s">
        <v>43</v>
      </c>
      <c r="D33" s="191" t="s">
        <v>1274</v>
      </c>
      <c r="E33" s="191"/>
      <c r="F33" s="191"/>
    </row>
    <row r="34" spans="2:6" ht="27" customHeight="1" x14ac:dyDescent="0.25">
      <c r="B34" s="87" t="s">
        <v>1302</v>
      </c>
      <c r="C34" s="88" t="s">
        <v>1275</v>
      </c>
      <c r="D34" s="191" t="s">
        <v>1277</v>
      </c>
      <c r="E34" s="191"/>
      <c r="F34" s="191"/>
    </row>
    <row r="35" spans="2:6" ht="27" customHeight="1" x14ac:dyDescent="0.25">
      <c r="B35" s="87" t="s">
        <v>1303</v>
      </c>
      <c r="C35" s="88" t="s">
        <v>1283</v>
      </c>
      <c r="D35" s="174" t="s">
        <v>1276</v>
      </c>
      <c r="E35" s="175"/>
      <c r="F35" s="176"/>
    </row>
    <row r="36" spans="2:6" ht="27" customHeight="1" x14ac:dyDescent="0.25">
      <c r="B36" s="87" t="s">
        <v>1304</v>
      </c>
      <c r="C36" s="88" t="s">
        <v>1282</v>
      </c>
      <c r="D36" s="177" t="s">
        <v>1279</v>
      </c>
      <c r="E36" s="178"/>
      <c r="F36" s="179"/>
    </row>
    <row r="37" spans="2:6" x14ac:dyDescent="0.25">
      <c r="B37" s="83"/>
    </row>
    <row r="38" spans="2:6" x14ac:dyDescent="0.25">
      <c r="B38" s="83"/>
    </row>
  </sheetData>
  <sheetProtection algorithmName="SHA-512" hashValue="pu5OERvJAcKxqJPmQzG7h66uQjMQ3PTTDaqO44nd6L+A0ZAqCYGceEBOdvUOeHImRl6T3yQ99NjRcVRAqfQwKw==" saltValue="ufB0M3kqRfql9VBoyfCzxQ==" spinCount="100000" sheet="1" objects="1" scenarios="1"/>
  <mergeCells count="31">
    <mergeCell ref="D19:F19"/>
    <mergeCell ref="D20:F20"/>
    <mergeCell ref="D21:F21"/>
    <mergeCell ref="D22:F22"/>
    <mergeCell ref="D31:F31"/>
    <mergeCell ref="D32:F32"/>
    <mergeCell ref="D33:F33"/>
    <mergeCell ref="D34:F34"/>
    <mergeCell ref="D24:F24"/>
    <mergeCell ref="D25:F25"/>
    <mergeCell ref="D26:F26"/>
    <mergeCell ref="D27:F27"/>
    <mergeCell ref="D29:F29"/>
    <mergeCell ref="D30:F30"/>
    <mergeCell ref="D28:F28"/>
    <mergeCell ref="D35:F35"/>
    <mergeCell ref="D36:F36"/>
    <mergeCell ref="B2:F2"/>
    <mergeCell ref="B4:F4"/>
    <mergeCell ref="B7:F7"/>
    <mergeCell ref="B8:F8"/>
    <mergeCell ref="B11:F11"/>
    <mergeCell ref="B23:F23"/>
    <mergeCell ref="B6:F6"/>
    <mergeCell ref="B9:F9"/>
    <mergeCell ref="B14:F14"/>
    <mergeCell ref="D15:F15"/>
    <mergeCell ref="D16:F16"/>
    <mergeCell ref="D17:F17"/>
    <mergeCell ref="D18:F18"/>
    <mergeCell ref="D13:F13"/>
  </mergeCells>
  <pageMargins left="0.7" right="0.7" top="0.75" bottom="0.75" header="0.3" footer="0.3"/>
  <pageSetup orientation="landscape" r:id="rId1"/>
  <rowBreaks count="2" manualBreakCount="2">
    <brk id="12" min="1" max="5" man="1"/>
    <brk id="22" min="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teractiveCalc">
    <tabColor theme="9" tint="0.39997558519241921"/>
    <pageSetUpPr fitToPage="1"/>
  </sheetPr>
  <dimension ref="B1:G55"/>
  <sheetViews>
    <sheetView showGridLines="0" zoomScaleNormal="100" workbookViewId="0"/>
  </sheetViews>
  <sheetFormatPr defaultColWidth="9.140625" defaultRowHeight="12.75" x14ac:dyDescent="0.2"/>
  <cols>
    <col min="1" max="1" width="3.42578125" style="5" customWidth="1"/>
    <col min="2" max="2" width="3.42578125" style="64" customWidth="1"/>
    <col min="3" max="3" width="53.5703125" style="65" customWidth="1"/>
    <col min="4" max="4" width="2.42578125" style="65" bestFit="1" customWidth="1"/>
    <col min="5" max="5" width="25" style="67" customWidth="1"/>
    <col min="6" max="6" width="2.5703125" style="65" customWidth="1"/>
    <col min="7" max="7" width="73.28515625" style="66" customWidth="1"/>
    <col min="8" max="16384" width="9.140625" style="5"/>
  </cols>
  <sheetData>
    <row r="1" spans="2:7" ht="21" customHeight="1" x14ac:dyDescent="0.2">
      <c r="B1" s="1">
        <v>1</v>
      </c>
      <c r="C1" s="2" t="s">
        <v>0</v>
      </c>
      <c r="D1" s="2" t="s">
        <v>1</v>
      </c>
      <c r="E1" s="2" t="s">
        <v>2</v>
      </c>
      <c r="F1" s="3" t="s">
        <v>3</v>
      </c>
      <c r="G1" s="4" t="s">
        <v>4</v>
      </c>
    </row>
    <row r="2" spans="2:7" ht="78.95" customHeight="1" x14ac:dyDescent="0.4">
      <c r="B2" s="6">
        <v>2</v>
      </c>
      <c r="C2" s="195" t="s">
        <v>2082</v>
      </c>
      <c r="D2" s="196"/>
      <c r="E2" s="196"/>
      <c r="F2" s="196"/>
      <c r="G2" s="197"/>
    </row>
    <row r="3" spans="2:7" ht="34.35" customHeight="1" x14ac:dyDescent="0.2">
      <c r="B3" s="6">
        <v>3</v>
      </c>
      <c r="C3" s="198" t="s">
        <v>1947</v>
      </c>
      <c r="D3" s="199"/>
      <c r="E3" s="199"/>
      <c r="F3" s="199"/>
      <c r="G3" s="200"/>
    </row>
    <row r="4" spans="2:7" ht="20.25" customHeight="1" x14ac:dyDescent="0.2">
      <c r="B4" s="6">
        <v>4</v>
      </c>
      <c r="C4" s="201" t="s">
        <v>5</v>
      </c>
      <c r="D4" s="202"/>
      <c r="E4" s="7"/>
      <c r="F4" s="203" t="s">
        <v>6</v>
      </c>
      <c r="G4" s="204"/>
    </row>
    <row r="5" spans="2:7" x14ac:dyDescent="0.2">
      <c r="B5" s="6">
        <v>5</v>
      </c>
      <c r="C5" s="8" t="s">
        <v>7</v>
      </c>
      <c r="D5" s="8"/>
      <c r="E5" s="8" t="s">
        <v>8</v>
      </c>
      <c r="F5" s="9"/>
      <c r="G5" s="10" t="s">
        <v>9</v>
      </c>
    </row>
    <row r="6" spans="2:7" ht="12.75" customHeight="1" x14ac:dyDescent="0.2">
      <c r="B6" s="6">
        <v>6</v>
      </c>
      <c r="C6" s="11" t="s">
        <v>10</v>
      </c>
      <c r="D6" s="12"/>
      <c r="E6" s="13"/>
      <c r="F6" s="14"/>
      <c r="G6" s="15"/>
    </row>
    <row r="7" spans="2:7" ht="12.75" customHeight="1" x14ac:dyDescent="0.2">
      <c r="B7" s="6">
        <v>7</v>
      </c>
      <c r="C7" s="16" t="s">
        <v>11</v>
      </c>
      <c r="D7" s="16"/>
      <c r="E7" s="103"/>
      <c r="F7" s="128"/>
      <c r="G7" s="17" t="s">
        <v>12</v>
      </c>
    </row>
    <row r="8" spans="2:7" x14ac:dyDescent="0.2">
      <c r="B8" s="6">
        <v>8</v>
      </c>
      <c r="C8" s="16" t="s">
        <v>13</v>
      </c>
      <c r="D8" s="16"/>
      <c r="E8" s="104"/>
      <c r="F8" s="29"/>
      <c r="G8" s="19" t="s">
        <v>14</v>
      </c>
    </row>
    <row r="9" spans="2:7" ht="25.5" x14ac:dyDescent="0.2">
      <c r="B9" s="6">
        <v>9</v>
      </c>
      <c r="C9" s="127" t="s">
        <v>15</v>
      </c>
      <c r="D9" s="16"/>
      <c r="E9" s="105"/>
      <c r="F9" s="29"/>
      <c r="G9" s="19" t="s">
        <v>16</v>
      </c>
    </row>
    <row r="10" spans="2:7" x14ac:dyDescent="0.2">
      <c r="B10" s="6">
        <v>10</v>
      </c>
      <c r="C10" s="16" t="s">
        <v>17</v>
      </c>
      <c r="D10" s="16"/>
      <c r="E10" s="105"/>
      <c r="F10" s="29"/>
      <c r="G10" s="19" t="s">
        <v>2071</v>
      </c>
    </row>
    <row r="11" spans="2:7" x14ac:dyDescent="0.2">
      <c r="B11" s="6">
        <v>11</v>
      </c>
      <c r="C11" s="16" t="s">
        <v>18</v>
      </c>
      <c r="D11" s="16"/>
      <c r="E11" s="106"/>
      <c r="F11" s="29"/>
      <c r="G11" s="19" t="s">
        <v>19</v>
      </c>
    </row>
    <row r="12" spans="2:7" x14ac:dyDescent="0.2">
      <c r="B12" s="6">
        <v>12</v>
      </c>
      <c r="C12" s="16" t="s">
        <v>20</v>
      </c>
      <c r="D12" s="16"/>
      <c r="E12" s="106"/>
      <c r="F12" s="29"/>
      <c r="G12" s="135" t="s">
        <v>2030</v>
      </c>
    </row>
    <row r="13" spans="2:7" ht="25.5" customHeight="1" x14ac:dyDescent="0.2">
      <c r="B13" s="6">
        <v>13</v>
      </c>
      <c r="C13" s="16" t="s">
        <v>21</v>
      </c>
      <c r="D13" s="16"/>
      <c r="E13" s="107"/>
      <c r="F13" s="18"/>
      <c r="G13" s="135" t="s">
        <v>2029</v>
      </c>
    </row>
    <row r="14" spans="2:7" x14ac:dyDescent="0.2">
      <c r="B14" s="6">
        <v>14</v>
      </c>
      <c r="C14" s="16" t="s">
        <v>1234</v>
      </c>
      <c r="D14" s="16"/>
      <c r="E14" s="108"/>
      <c r="F14" s="61"/>
      <c r="G14" s="135" t="s">
        <v>2075</v>
      </c>
    </row>
    <row r="15" spans="2:7" x14ac:dyDescent="0.2">
      <c r="B15" s="6">
        <v>15</v>
      </c>
      <c r="C15" s="11" t="s">
        <v>1233</v>
      </c>
      <c r="D15" s="12"/>
      <c r="E15" s="102"/>
      <c r="F15" s="14"/>
      <c r="G15" s="15"/>
    </row>
    <row r="16" spans="2:7" x14ac:dyDescent="0.2">
      <c r="B16" s="6">
        <v>16</v>
      </c>
      <c r="C16" s="16" t="s">
        <v>1230</v>
      </c>
      <c r="D16" s="16"/>
      <c r="E16" s="112" t="str">
        <f>IF(LEN(E14)=0,"",VLOOKUP(E14,'DRG Table'!$A:$H,2,FALSE))</f>
        <v/>
      </c>
      <c r="F16" s="29"/>
      <c r="G16" s="19" t="s">
        <v>1229</v>
      </c>
    </row>
    <row r="17" spans="2:7" x14ac:dyDescent="0.2">
      <c r="B17" s="6">
        <v>17</v>
      </c>
      <c r="C17" s="16" t="s">
        <v>1280</v>
      </c>
      <c r="D17" s="16"/>
      <c r="E17" s="71" t="str">
        <f>IF(AND(LEN(E14)=0,LEN(Age=0)),"",IF(E10&lt;18,VLOOKUP(E14,'DRG Table'!$A:$H,3,FALSE),VLOOKUP(E14,'DRG Table'!$A:$H,4,FALSE)))</f>
        <v/>
      </c>
      <c r="F17" s="29"/>
      <c r="G17" s="19" t="s">
        <v>1229</v>
      </c>
    </row>
    <row r="18" spans="2:7" x14ac:dyDescent="0.2">
      <c r="B18" s="6">
        <v>18</v>
      </c>
      <c r="C18" s="122" t="s">
        <v>1599</v>
      </c>
      <c r="D18" s="16"/>
      <c r="E18" s="109" t="str">
        <f>IF(LEN(E14)=0,"",VLOOKUP(E14,'DRG Table'!$A:$H,5,FALSE))</f>
        <v/>
      </c>
      <c r="F18" s="29"/>
      <c r="G18" s="19" t="s">
        <v>1229</v>
      </c>
    </row>
    <row r="19" spans="2:7" x14ac:dyDescent="0.2">
      <c r="B19" s="6">
        <v>19</v>
      </c>
      <c r="C19" s="16" t="s">
        <v>1309</v>
      </c>
      <c r="D19" s="16"/>
      <c r="E19" s="69" t="str">
        <f>IF(LEN(E14)=0,"",VLOOKUP(E14,'DRG Table'!$A:$H,7,FALSE))</f>
        <v/>
      </c>
      <c r="F19" s="29"/>
      <c r="G19" s="19" t="s">
        <v>1229</v>
      </c>
    </row>
    <row r="20" spans="2:7" x14ac:dyDescent="0.2">
      <c r="B20" s="6">
        <v>20</v>
      </c>
      <c r="C20" s="16" t="s">
        <v>1310</v>
      </c>
      <c r="D20" s="16"/>
      <c r="E20" s="69" t="str">
        <f>IF(LEN(E14)=0,"",IF(E10&lt;&gt;"",IF(E10&lt;=E31,1.2,1),"Enter age"))</f>
        <v/>
      </c>
      <c r="F20" s="29"/>
      <c r="G20" s="19" t="s">
        <v>1305</v>
      </c>
    </row>
    <row r="21" spans="2:7" ht="12.75" customHeight="1" x14ac:dyDescent="0.2">
      <c r="B21" s="6">
        <v>21</v>
      </c>
      <c r="C21" s="16" t="s">
        <v>2076</v>
      </c>
      <c r="D21" s="16"/>
      <c r="E21" s="110" t="str">
        <f>IF(LEN(E14)=0,"",ROUND(VLOOKUP(E14,'DRG Table'!$A:$H,6,FALSE),2))</f>
        <v/>
      </c>
      <c r="F21" s="29"/>
      <c r="G21" s="19" t="s">
        <v>1229</v>
      </c>
    </row>
    <row r="22" spans="2:7" x14ac:dyDescent="0.2">
      <c r="B22" s="6">
        <v>22</v>
      </c>
      <c r="C22" s="11" t="s">
        <v>25</v>
      </c>
      <c r="D22" s="12"/>
      <c r="E22" s="28"/>
      <c r="F22" s="14"/>
      <c r="G22" s="15"/>
    </row>
    <row r="23" spans="2:7" x14ac:dyDescent="0.2">
      <c r="B23" s="6">
        <v>23</v>
      </c>
      <c r="C23" s="16" t="s">
        <v>26</v>
      </c>
      <c r="D23" s="16"/>
      <c r="E23" s="72" t="str">
        <f>IF(LEN(E13)=0,"",IFERROR(VLOOKUP(E13,'Provider Table'!$A:$H,2,FALSE),DEFAULT_NAME))</f>
        <v/>
      </c>
      <c r="F23" s="24"/>
      <c r="G23" s="19" t="s">
        <v>27</v>
      </c>
    </row>
    <row r="24" spans="2:7" x14ac:dyDescent="0.2">
      <c r="B24" s="6">
        <v>24</v>
      </c>
      <c r="C24" s="16" t="s">
        <v>1231</v>
      </c>
      <c r="D24" s="16"/>
      <c r="E24" s="72" t="str">
        <f>IF(LEN(E13)=0,"",IFERROR(VLOOKUP(E13,'Provider Table'!$A:$H,4,FALSE),DEFAULT_TYPE))</f>
        <v/>
      </c>
      <c r="F24" s="24"/>
      <c r="G24" s="19" t="s">
        <v>27</v>
      </c>
    </row>
    <row r="25" spans="2:7" ht="12.75" customHeight="1" x14ac:dyDescent="0.2">
      <c r="B25" s="6">
        <v>25</v>
      </c>
      <c r="C25" s="16" t="s">
        <v>28</v>
      </c>
      <c r="D25" s="16"/>
      <c r="E25" s="72" t="str">
        <f>IF(LEN(E13)=0,"",IF(AND(E24&lt;&gt;"CAH",E24&lt;&gt;"AH"),"Not priced under DRGs",IFERROR(VLOOKUP(E13,'Provider Table'!$A:$H,5,FALSE),DEFAULT_RATE)))</f>
        <v/>
      </c>
      <c r="F25" s="24"/>
      <c r="G25" s="19" t="s">
        <v>27</v>
      </c>
    </row>
    <row r="26" spans="2:7" x14ac:dyDescent="0.2">
      <c r="B26" s="6">
        <v>26</v>
      </c>
      <c r="C26" s="16" t="s">
        <v>29</v>
      </c>
      <c r="D26" s="16"/>
      <c r="E26" s="131" t="str">
        <f>IF(LEN(E13)=0,"",IF(AND(E24&lt;&gt;"CAH",E24&lt;&gt;"AH"),"Not priced under DRGs",
IFERROR(VLOOKUP(E13,'Provider Table'!$A:$H,6,FALSE),DEFAULT_CCR)))</f>
        <v/>
      </c>
      <c r="F26" s="30"/>
      <c r="G26" s="19" t="s">
        <v>27</v>
      </c>
    </row>
    <row r="27" spans="2:7" x14ac:dyDescent="0.2">
      <c r="B27" s="6">
        <v>27</v>
      </c>
      <c r="C27" s="16" t="s">
        <v>1311</v>
      </c>
      <c r="D27" s="16"/>
      <c r="E27" s="70" t="str">
        <f>IF(LEN(E13)=0,"",IFERROR(VLOOKUP(E13,'Provider Table'!$A:$H,8,FALSE),DEFAULT_PROV_ADJ))</f>
        <v/>
      </c>
      <c r="F27" s="29"/>
      <c r="G27" s="19" t="s">
        <v>27</v>
      </c>
    </row>
    <row r="28" spans="2:7" ht="12.75" customHeight="1" x14ac:dyDescent="0.2">
      <c r="B28" s="6">
        <v>28</v>
      </c>
      <c r="C28" s="11" t="s">
        <v>22</v>
      </c>
      <c r="D28" s="11"/>
      <c r="E28" s="20"/>
      <c r="F28" s="21"/>
      <c r="G28" s="22"/>
    </row>
    <row r="29" spans="2:7" ht="12.75" customHeight="1" x14ac:dyDescent="0.2">
      <c r="B29" s="6">
        <v>29</v>
      </c>
      <c r="C29" s="16" t="s">
        <v>23</v>
      </c>
      <c r="D29" s="16"/>
      <c r="E29" s="23" t="str">
        <f>IF(LEN(E13)=0,"",IFERROR(VLOOKUP(E13,'Provider Table'!$A:$H,7,FALSE),DEFAULT_THRESHOLD))</f>
        <v/>
      </c>
      <c r="F29" s="24"/>
      <c r="G29" s="19" t="s">
        <v>1228</v>
      </c>
    </row>
    <row r="30" spans="2:7" ht="12.75" customHeight="1" x14ac:dyDescent="0.2">
      <c r="B30" s="6">
        <v>30</v>
      </c>
      <c r="C30" s="16" t="s">
        <v>24</v>
      </c>
      <c r="D30" s="16"/>
      <c r="E30" s="25" t="str">
        <f>IF(LEN(E14)=0,"",IF(E24="CAH",1,IF(E24&lt;&gt;"AH","Not priced under DRGs",VLOOKUP(E14,'DRG Table'!$A:$H,8,FALSE))))</f>
        <v/>
      </c>
      <c r="F30" s="24"/>
      <c r="G30" s="26" t="s">
        <v>1287</v>
      </c>
    </row>
    <row r="31" spans="2:7" ht="12.75" customHeight="1" x14ac:dyDescent="0.2">
      <c r="B31" s="6">
        <v>31</v>
      </c>
      <c r="C31" s="16" t="s">
        <v>1312</v>
      </c>
      <c r="D31" s="16"/>
      <c r="E31" s="27">
        <v>17</v>
      </c>
      <c r="F31" s="24"/>
      <c r="G31" s="19" t="s">
        <v>1313</v>
      </c>
    </row>
    <row r="32" spans="2:7" x14ac:dyDescent="0.2">
      <c r="B32" s="6">
        <v>32</v>
      </c>
      <c r="C32" s="11" t="s">
        <v>30</v>
      </c>
      <c r="D32" s="11"/>
      <c r="E32" s="31"/>
      <c r="F32" s="32"/>
      <c r="G32" s="33"/>
    </row>
    <row r="33" spans="2:7" x14ac:dyDescent="0.2">
      <c r="B33" s="6">
        <v>33</v>
      </c>
      <c r="C33" s="16" t="s">
        <v>1314</v>
      </c>
      <c r="D33" s="16"/>
      <c r="E33" s="95" t="str">
        <f>IF(OR(LEN(E14)=0,LEN(Age)=0),"",IF(AND(E24&lt;&gt;"CAH",E24&lt;&gt;"AH"),"Not priced under DRGs",MAX(E19,E20,E27)))</f>
        <v/>
      </c>
      <c r="F33" s="29"/>
      <c r="G33" s="35" t="s">
        <v>1308</v>
      </c>
    </row>
    <row r="34" spans="2:7" x14ac:dyDescent="0.2">
      <c r="B34" s="6">
        <v>34</v>
      </c>
      <c r="C34" s="16" t="s">
        <v>1281</v>
      </c>
      <c r="D34" s="16"/>
      <c r="E34" s="34" t="str">
        <f>IF(OR(LEN(E13)=0,LEN(Age)=0),"",IF(AND(E24&lt;&gt;"CAH",E24&lt;&gt;"AH"),"Not priced under DRGs",E25*E18*E33))</f>
        <v/>
      </c>
      <c r="F34" s="29"/>
      <c r="G34" s="35" t="s">
        <v>1286</v>
      </c>
    </row>
    <row r="35" spans="2:7" x14ac:dyDescent="0.2">
      <c r="B35" s="6">
        <v>35</v>
      </c>
      <c r="C35" s="36" t="s">
        <v>31</v>
      </c>
      <c r="D35" s="36"/>
      <c r="E35" s="37"/>
      <c r="F35" s="38"/>
      <c r="G35" s="39"/>
    </row>
    <row r="36" spans="2:7" s="43" customFormat="1" x14ac:dyDescent="0.2">
      <c r="B36" s="6">
        <v>36</v>
      </c>
      <c r="C36" s="40" t="s">
        <v>32</v>
      </c>
      <c r="D36" s="40"/>
      <c r="E36" s="41" t="str">
        <f>IF(OR(LEN(E14)=0,Xfer_Status=""),"",IF(AND(E24&lt;&gt;"CAH",E24&lt;&gt;"AH"),"Not priced under DRGs",IF(AND(E9="Yes",LEFT(E14,3)&lt;&gt;"580",LEFT(E14,3)&lt;&gt;"581"),"Yes","No")))</f>
        <v/>
      </c>
      <c r="F36" s="42"/>
      <c r="G36" s="17" t="s">
        <v>1315</v>
      </c>
    </row>
    <row r="37" spans="2:7" x14ac:dyDescent="0.2">
      <c r="B37" s="6">
        <v>37</v>
      </c>
      <c r="C37" s="16" t="s">
        <v>33</v>
      </c>
      <c r="D37" s="16"/>
      <c r="E37" s="44" t="str">
        <f>IF(OR(LEN(E14)=0,LOS=""),"",IF(E16="UNGROUPABLE",0,IF(AND(E24&lt;&gt;"CAH",E24&lt;&gt;"AH"),"Not priced under DRGs",IF(E36="Yes",(E34/E21)*(E8+1),"N/A"))))</f>
        <v/>
      </c>
      <c r="F37" s="29"/>
      <c r="G37" s="45" t="s">
        <v>1316</v>
      </c>
    </row>
    <row r="38" spans="2:7" x14ac:dyDescent="0.2">
      <c r="B38" s="6">
        <v>38</v>
      </c>
      <c r="C38" s="16" t="s">
        <v>34</v>
      </c>
      <c r="D38" s="16"/>
      <c r="E38" s="44" t="str">
        <f>IF(LEN(E13)=0,"",IF(E16="UNGROUPABLE",0,IF(AND(E24&lt;&gt;"CAH",E24&lt;&gt;"AH"),"Not priced under DRGs",IF(E36="Yes",IF(E37&lt;E34,"Yes","No"),"N/A"))))</f>
        <v/>
      </c>
      <c r="F38" s="29"/>
      <c r="G38" s="45" t="s">
        <v>1318</v>
      </c>
    </row>
    <row r="39" spans="2:7" x14ac:dyDescent="0.2">
      <c r="B39" s="6">
        <v>39</v>
      </c>
      <c r="C39" s="16" t="s">
        <v>35</v>
      </c>
      <c r="D39" s="16"/>
      <c r="E39" s="44" t="str">
        <f>IF(LEN(E13)=0,"",IF(E16="UNGROUPABLE",0,IF(AND(E24&lt;&gt;"CAH",E24&lt;&gt;"AH"),"Not priced under DRGs",IF(E38="Yes", E37, E34))))</f>
        <v/>
      </c>
      <c r="F39" s="29"/>
      <c r="G39" s="45" t="s">
        <v>1288</v>
      </c>
    </row>
    <row r="40" spans="2:7" x14ac:dyDescent="0.2">
      <c r="B40" s="6">
        <v>40</v>
      </c>
      <c r="C40" s="36" t="s">
        <v>36</v>
      </c>
      <c r="D40" s="36"/>
      <c r="E40" s="37"/>
      <c r="F40" s="38"/>
      <c r="G40" s="39"/>
    </row>
    <row r="41" spans="2:7" x14ac:dyDescent="0.2">
      <c r="B41" s="6">
        <v>41</v>
      </c>
      <c r="C41" s="16" t="s">
        <v>37</v>
      </c>
      <c r="D41" s="16"/>
      <c r="E41" s="44" t="str">
        <f>IF(LEN(E14)=0,"",IF(AND(E24&lt;&gt;"CAH",E24&lt;&gt;"AH"),"Not priced under DRGs",E7*E26))</f>
        <v/>
      </c>
      <c r="F41" s="29"/>
      <c r="G41" s="45" t="s">
        <v>1289</v>
      </c>
    </row>
    <row r="42" spans="2:7" x14ac:dyDescent="0.2">
      <c r="B42" s="6">
        <v>42</v>
      </c>
      <c r="C42" s="16" t="s">
        <v>38</v>
      </c>
      <c r="D42" s="16"/>
      <c r="E42" s="46" t="str">
        <f>IF(OR(LEN(E13)=0,LEN(Billed)=0),"",IF(AND(E24&lt;&gt;"CAH",E24&lt;&gt;"AH"),"Not priced under DRGs",IF((E41-E39)&gt;E29,"Yes","No")))</f>
        <v/>
      </c>
      <c r="F42" s="29"/>
      <c r="G42" s="47" t="s">
        <v>1290</v>
      </c>
    </row>
    <row r="43" spans="2:7" x14ac:dyDescent="0.2">
      <c r="B43" s="6">
        <v>43</v>
      </c>
      <c r="C43" s="16" t="s">
        <v>39</v>
      </c>
      <c r="D43" s="16"/>
      <c r="E43" s="44" t="str">
        <f>IF(LEN(E14)=0,"",IF(AND(E24&lt;&gt;"CAH",E24&lt;&gt;"AH"),"Not priced under DRGs",IF(E42="Yes",(E41-E39),"N/A")))</f>
        <v/>
      </c>
      <c r="F43" s="29"/>
      <c r="G43" s="48" t="s">
        <v>1291</v>
      </c>
    </row>
    <row r="44" spans="2:7" x14ac:dyDescent="0.2">
      <c r="B44" s="6">
        <v>44</v>
      </c>
      <c r="C44" s="16" t="s">
        <v>40</v>
      </c>
      <c r="D44" s="16"/>
      <c r="E44" s="44" t="str">
        <f>IF(LEN(E14)=0,"",IF(AND(E24&lt;&gt;"CAH",E24&lt;&gt;"AH"),"Not priced under DRGs",IF(E42="Yes", ((E43-E29)*E30),0)))</f>
        <v/>
      </c>
      <c r="F44" s="29"/>
      <c r="G44" s="48" t="s">
        <v>1292</v>
      </c>
    </row>
    <row r="45" spans="2:7" x14ac:dyDescent="0.2">
      <c r="B45" s="6">
        <v>45</v>
      </c>
      <c r="C45" s="49" t="s">
        <v>41</v>
      </c>
      <c r="D45" s="36"/>
      <c r="E45" s="37"/>
      <c r="F45" s="38"/>
      <c r="G45" s="39"/>
    </row>
    <row r="46" spans="2:7" x14ac:dyDescent="0.2">
      <c r="B46" s="6">
        <v>46</v>
      </c>
      <c r="C46" s="16" t="s">
        <v>42</v>
      </c>
      <c r="D46" s="16"/>
      <c r="E46" s="44" t="str">
        <f>IF(OR(LEN(E13)=0,LEN(E14)=0),"",IF(AND(E24&lt;&gt;"CAH",E24&lt;&gt;"AH"),"Not priced under DRGs",E39+E44))</f>
        <v/>
      </c>
      <c r="F46" s="29"/>
      <c r="G46" s="50" t="s">
        <v>1317</v>
      </c>
    </row>
    <row r="47" spans="2:7" x14ac:dyDescent="0.2">
      <c r="B47" s="6">
        <v>47</v>
      </c>
      <c r="C47" s="49" t="s">
        <v>1278</v>
      </c>
      <c r="D47" s="51"/>
      <c r="E47" s="52"/>
      <c r="F47" s="53"/>
      <c r="G47" s="54"/>
    </row>
    <row r="48" spans="2:7" s="43" customFormat="1" x14ac:dyDescent="0.2">
      <c r="B48" s="6">
        <v>48</v>
      </c>
      <c r="C48" s="55" t="s">
        <v>43</v>
      </c>
      <c r="D48" s="55"/>
      <c r="E48" s="56" t="str">
        <f>IF(OR(LEN(E13)=0,LEN(LOS)=0),"",IF(AND(E24&lt;&gt;"CAH",E24&lt;&gt;"AH"),"Not priced under DRGs",E46))</f>
        <v/>
      </c>
      <c r="F48" s="42"/>
      <c r="G48" s="57" t="s">
        <v>1273</v>
      </c>
    </row>
    <row r="49" spans="2:7" x14ac:dyDescent="0.2">
      <c r="B49" s="6">
        <v>49</v>
      </c>
      <c r="C49" s="16" t="s">
        <v>18</v>
      </c>
      <c r="D49" s="16"/>
      <c r="E49" s="46" t="str">
        <f>IF(LEN(E13)=0,"",IF(AND(E24&lt;&gt;"CAH",E24&lt;&gt;"AH"),"Not priced under DRGs",IF(LEN(E11)=0,0,E11)))</f>
        <v/>
      </c>
      <c r="F49" s="29"/>
      <c r="G49" s="57" t="s">
        <v>1257</v>
      </c>
    </row>
    <row r="50" spans="2:7" x14ac:dyDescent="0.2">
      <c r="B50" s="6">
        <v>50</v>
      </c>
      <c r="C50" s="16" t="s">
        <v>20</v>
      </c>
      <c r="D50" s="16"/>
      <c r="E50" s="46" t="str">
        <f>IF(LEN(E13)=0,"",IF(AND(E24&lt;&gt;"CAH",E24&lt;&gt;"AH"),"Not priced under DRGs",IF(LEN(E12)=0,0,E12)))</f>
        <v/>
      </c>
      <c r="F50" s="29"/>
      <c r="G50" s="58" t="s">
        <v>44</v>
      </c>
    </row>
    <row r="51" spans="2:7" x14ac:dyDescent="0.2">
      <c r="B51" s="6">
        <v>51</v>
      </c>
      <c r="C51" s="16" t="s">
        <v>1275</v>
      </c>
      <c r="D51" s="16"/>
      <c r="E51" s="46" t="str">
        <f>IF(OR(LEN(E13)=0,LEN(LOS)=0),"",IF(AND(E24&lt;&gt;"CAH",E24&lt;&gt;"AH"),"Not priced under DRGs",IF((E48-E49-E50)&gt;0, E48-E49-E50, 0)))</f>
        <v/>
      </c>
      <c r="F51" s="29"/>
      <c r="G51" s="62" t="s">
        <v>1293</v>
      </c>
    </row>
    <row r="52" spans="2:7" x14ac:dyDescent="0.2">
      <c r="B52" s="6">
        <v>52</v>
      </c>
      <c r="C52" s="16" t="s">
        <v>11</v>
      </c>
      <c r="D52" s="16"/>
      <c r="E52" s="56" t="str">
        <f>IF(Billed="","",IF(AND(E24&lt;&gt;"CAH",E24&lt;&gt;"AH"),"Not priced under DRGs",E7))</f>
        <v/>
      </c>
      <c r="F52" s="29"/>
      <c r="G52" s="62" t="s">
        <v>1253</v>
      </c>
    </row>
    <row r="53" spans="2:7" x14ac:dyDescent="0.2">
      <c r="B53" s="6">
        <v>53</v>
      </c>
      <c r="C53" s="16" t="s">
        <v>1283</v>
      </c>
      <c r="D53" s="16"/>
      <c r="E53" s="46" t="str">
        <f>IF(LEN(E13)=0,"",IF(AND(E24&lt;&gt;"CAH",E24&lt;&gt;"AH"),"Not priced under DRGs",IF(E51&gt;E52,"Yes","No")))</f>
        <v/>
      </c>
      <c r="F53" s="29"/>
      <c r="G53" s="62" t="s">
        <v>1306</v>
      </c>
    </row>
    <row r="54" spans="2:7" x14ac:dyDescent="0.2">
      <c r="B54" s="6">
        <v>54</v>
      </c>
      <c r="C54" s="59" t="s">
        <v>1282</v>
      </c>
      <c r="D54" s="59"/>
      <c r="E54" s="60" t="str">
        <f>IF(OR(LEN(E13)=0,LEN(LOS)=0),"",IF(E16="UNGROUPABLE",0,IF(AND(E24&lt;&gt;"CAH",E24&lt;&gt;"AH"),"Not priced under DRGs",IF(E51&gt;E7,E7,E51))))</f>
        <v/>
      </c>
      <c r="F54" s="61"/>
      <c r="G54" s="62" t="s">
        <v>1307</v>
      </c>
    </row>
    <row r="55" spans="2:7" s="63" customFormat="1" x14ac:dyDescent="0.2">
      <c r="B55" s="192" t="s">
        <v>46</v>
      </c>
      <c r="C55" s="193"/>
      <c r="D55" s="193"/>
      <c r="E55" s="193"/>
      <c r="F55" s="193"/>
      <c r="G55" s="194"/>
    </row>
  </sheetData>
  <sheetProtection algorithmName="SHA-512" hashValue="60nPYhCZvolw7YwcENY0HzVqh6Y4vXa5jBGhBJa8fzw5jHi9689A/iQ4Fklcc0ZLRkIlPgchW2TPfkQfFmaTiw==" saltValue="ugKdY1yqlqN2d40m2HyybQ==" spinCount="100000" sheet="1" objects="1" scenarios="1"/>
  <protectedRanges>
    <protectedRange sqref="E7:E14" name="Range1"/>
  </protectedRanges>
  <mergeCells count="5">
    <mergeCell ref="B55:G55"/>
    <mergeCell ref="C2:G2"/>
    <mergeCell ref="C3:G3"/>
    <mergeCell ref="C4:D4"/>
    <mergeCell ref="F4:G4"/>
  </mergeCells>
  <dataValidations count="6">
    <dataValidation type="list" allowBlank="1" showInputMessage="1" showErrorMessage="1" sqref="E9">
      <formula1>"Yes,No"</formula1>
    </dataValidation>
    <dataValidation type="whole" allowBlank="1" showInputMessage="1" showErrorMessage="1" sqref="E10">
      <formula1>0</formula1>
      <formula2>130</formula2>
    </dataValidation>
    <dataValidation allowBlank="1" showInputMessage="1" showErrorMessage="1" errorTitle="Provider Category" error="Please enter an option from the drop down list." sqref="E27"/>
    <dataValidation type="custom" allowBlank="1" showInputMessage="1" showErrorMessage="1" sqref="E7">
      <formula1>AND(ISNUMBER(E7),E7&gt;=0,E7&lt;20000000)</formula1>
    </dataValidation>
    <dataValidation type="custom" allowBlank="1" showInputMessage="1" showErrorMessage="1" sqref="E8">
      <formula1>AND(ISNUMBER(E8),E8&gt;0,E8&lt;1000)</formula1>
    </dataValidation>
    <dataValidation type="custom" allowBlank="1" showInputMessage="1" showErrorMessage="1" sqref="E11 E12">
      <formula1>AND(ISNUMBER(E11),E11&gt;=0)</formula1>
    </dataValidation>
  </dataValidations>
  <pageMargins left="0.75" right="0.75" top="1" bottom="1" header="0.5" footer="0.5"/>
  <pageSetup scale="55"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Please type APR-DRG including a dash and without spaces.">
          <x14:formula1>
            <xm:f>'DRG Table'!$A$9:$A$1338</xm:f>
          </x14:formula1>
          <xm:sqref>E14</xm:sqref>
        </x14:dataValidation>
        <x14:dataValidation type="list" allowBlank="1" showInputMessage="1" showErrorMessage="1">
          <x14:formula1>
            <xm:f>'Provider Table'!$A$15:$A$194</xm:f>
          </x14:formula1>
          <xm:sqref>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338"/>
  <sheetViews>
    <sheetView showGridLines="0" zoomScaleNormal="100" workbookViewId="0">
      <pane ySplit="8" topLeftCell="A9" activePane="bottomLeft" state="frozen"/>
      <selection pane="bottomLeft" activeCell="A9" sqref="A9"/>
    </sheetView>
  </sheetViews>
  <sheetFormatPr defaultColWidth="13.85546875" defaultRowHeight="14.25" x14ac:dyDescent="0.2"/>
  <cols>
    <col min="1" max="1" width="14.7109375" style="73" customWidth="1"/>
    <col min="2" max="2" width="100.7109375" style="73" customWidth="1"/>
    <col min="3" max="3" width="21.28515625" style="73" bestFit="1" customWidth="1"/>
    <col min="4" max="4" width="37.85546875" style="73" customWidth="1"/>
    <col min="5" max="6" width="13.85546875" style="73"/>
    <col min="7" max="8" width="13.85546875" style="73" customWidth="1"/>
    <col min="9" max="16384" width="13.85546875" style="73"/>
  </cols>
  <sheetData>
    <row r="1" spans="1:8" x14ac:dyDescent="0.2">
      <c r="A1" s="111"/>
      <c r="B1" s="111"/>
      <c r="C1" s="111"/>
      <c r="D1" s="111"/>
      <c r="E1" s="111"/>
      <c r="F1" s="111"/>
      <c r="G1" s="111"/>
      <c r="H1" s="111"/>
    </row>
    <row r="2" spans="1:8" x14ac:dyDescent="0.2">
      <c r="A2" s="111" t="s">
        <v>2077</v>
      </c>
      <c r="B2" s="111"/>
      <c r="C2" s="111"/>
      <c r="D2" s="111"/>
      <c r="E2" s="111"/>
      <c r="F2" s="111"/>
      <c r="G2" s="111"/>
      <c r="H2" s="111"/>
    </row>
    <row r="3" spans="1:8" x14ac:dyDescent="0.2">
      <c r="A3" s="111" t="s">
        <v>1403</v>
      </c>
      <c r="B3" s="111"/>
      <c r="C3" s="111"/>
      <c r="D3" s="111"/>
      <c r="E3" s="111"/>
      <c r="F3" s="111"/>
      <c r="G3" s="111"/>
      <c r="H3" s="111"/>
    </row>
    <row r="4" spans="1:8" x14ac:dyDescent="0.2">
      <c r="A4" s="111" t="s">
        <v>1954</v>
      </c>
      <c r="B4" s="111"/>
      <c r="C4" s="111"/>
      <c r="D4" s="111"/>
      <c r="E4" s="111"/>
      <c r="F4" s="111"/>
      <c r="G4" s="111"/>
      <c r="H4" s="111"/>
    </row>
    <row r="5" spans="1:8" x14ac:dyDescent="0.2">
      <c r="A5" s="111" t="s">
        <v>1591</v>
      </c>
      <c r="B5" s="111"/>
      <c r="C5" s="111"/>
      <c r="D5" s="111"/>
      <c r="E5" s="111"/>
      <c r="F5" s="111"/>
      <c r="G5" s="111"/>
      <c r="H5" s="111"/>
    </row>
    <row r="6" spans="1:8" x14ac:dyDescent="0.2">
      <c r="A6" s="111" t="s">
        <v>1955</v>
      </c>
      <c r="B6" s="111"/>
      <c r="C6" s="111"/>
      <c r="D6" s="111"/>
      <c r="E6" s="111"/>
      <c r="F6" s="111"/>
      <c r="G6" s="111"/>
      <c r="H6" s="111"/>
    </row>
    <row r="7" spans="1:8" x14ac:dyDescent="0.2">
      <c r="A7" s="111"/>
      <c r="B7" s="111"/>
      <c r="C7" s="111"/>
      <c r="D7" s="111"/>
      <c r="E7" s="111"/>
      <c r="F7" s="111"/>
      <c r="G7" s="111"/>
      <c r="H7" s="111"/>
    </row>
    <row r="8" spans="1:8" ht="45" x14ac:dyDescent="0.25">
      <c r="A8" s="113" t="s">
        <v>1585</v>
      </c>
      <c r="B8" s="114" t="s">
        <v>1586</v>
      </c>
      <c r="C8" s="118" t="s">
        <v>1587</v>
      </c>
      <c r="D8" s="114" t="s">
        <v>1598</v>
      </c>
      <c r="E8" s="114" t="s">
        <v>1616</v>
      </c>
      <c r="F8" s="114" t="s">
        <v>1588</v>
      </c>
      <c r="G8" s="118" t="s">
        <v>1589</v>
      </c>
      <c r="H8" s="115" t="s">
        <v>1590</v>
      </c>
    </row>
    <row r="9" spans="1:8" x14ac:dyDescent="0.2">
      <c r="A9" s="68" t="s">
        <v>47</v>
      </c>
      <c r="B9" s="133" t="s">
        <v>1687</v>
      </c>
      <c r="C9" s="68" t="s">
        <v>1924</v>
      </c>
      <c r="D9" s="68" t="s">
        <v>1898</v>
      </c>
      <c r="E9" s="124">
        <v>7.0929000000000002</v>
      </c>
      <c r="F9" s="123">
        <v>7.3</v>
      </c>
      <c r="G9" s="134">
        <v>1.5</v>
      </c>
      <c r="H9" s="123">
        <f>IF(_xlfn.NUMBERVALUE(RIGHT($A9,1))&gt;2,0.95,0.8)</f>
        <v>0.8</v>
      </c>
    </row>
    <row r="10" spans="1:8" x14ac:dyDescent="0.2">
      <c r="A10" s="68" t="s">
        <v>48</v>
      </c>
      <c r="B10" s="133" t="s">
        <v>1687</v>
      </c>
      <c r="C10" s="68" t="s">
        <v>1924</v>
      </c>
      <c r="D10" s="68" t="s">
        <v>1898</v>
      </c>
      <c r="E10" s="124">
        <v>7.0929000000000002</v>
      </c>
      <c r="F10" s="123">
        <v>7.55</v>
      </c>
      <c r="G10" s="134">
        <v>1.5</v>
      </c>
      <c r="H10" s="123">
        <f t="shared" ref="H10:H73" si="0">IF(_xlfn.NUMBERVALUE(RIGHT($A10,1))&gt;2,0.95,0.8)</f>
        <v>0.8</v>
      </c>
    </row>
    <row r="11" spans="1:8" x14ac:dyDescent="0.2">
      <c r="A11" s="68" t="s">
        <v>49</v>
      </c>
      <c r="B11" s="133" t="s">
        <v>1687</v>
      </c>
      <c r="C11" s="68" t="s">
        <v>1924</v>
      </c>
      <c r="D11" s="68" t="s">
        <v>1898</v>
      </c>
      <c r="E11" s="124">
        <v>8.7268000000000008</v>
      </c>
      <c r="F11" s="123">
        <v>10.6</v>
      </c>
      <c r="G11" s="134">
        <v>1.5</v>
      </c>
      <c r="H11" s="123">
        <f t="shared" si="0"/>
        <v>0.95</v>
      </c>
    </row>
    <row r="12" spans="1:8" x14ac:dyDescent="0.2">
      <c r="A12" s="68" t="s">
        <v>50</v>
      </c>
      <c r="B12" s="133" t="s">
        <v>1687</v>
      </c>
      <c r="C12" s="68" t="s">
        <v>1924</v>
      </c>
      <c r="D12" s="68" t="s">
        <v>1898</v>
      </c>
      <c r="E12" s="124">
        <v>18.8339</v>
      </c>
      <c r="F12" s="123">
        <v>29.45</v>
      </c>
      <c r="G12" s="134">
        <v>1.5</v>
      </c>
      <c r="H12" s="123">
        <f t="shared" si="0"/>
        <v>0.95</v>
      </c>
    </row>
    <row r="13" spans="1:8" x14ac:dyDescent="0.2">
      <c r="A13" s="68" t="s">
        <v>51</v>
      </c>
      <c r="B13" s="133" t="s">
        <v>1688</v>
      </c>
      <c r="C13" s="68" t="s">
        <v>1924</v>
      </c>
      <c r="D13" s="68" t="s">
        <v>1898</v>
      </c>
      <c r="E13" s="124">
        <v>10.904299999999999</v>
      </c>
      <c r="F13" s="123">
        <v>11.34</v>
      </c>
      <c r="G13" s="134">
        <v>1.5</v>
      </c>
      <c r="H13" s="123">
        <f t="shared" si="0"/>
        <v>0.8</v>
      </c>
    </row>
    <row r="14" spans="1:8" x14ac:dyDescent="0.2">
      <c r="A14" s="68" t="s">
        <v>52</v>
      </c>
      <c r="B14" s="133" t="s">
        <v>1688</v>
      </c>
      <c r="C14" s="68" t="s">
        <v>1924</v>
      </c>
      <c r="D14" s="68" t="s">
        <v>1898</v>
      </c>
      <c r="E14" s="124">
        <v>13.3734</v>
      </c>
      <c r="F14" s="123">
        <v>14.04</v>
      </c>
      <c r="G14" s="134">
        <v>1.5</v>
      </c>
      <c r="H14" s="123">
        <f t="shared" si="0"/>
        <v>0.8</v>
      </c>
    </row>
    <row r="15" spans="1:8" x14ac:dyDescent="0.2">
      <c r="A15" s="68" t="s">
        <v>53</v>
      </c>
      <c r="B15" s="133" t="s">
        <v>1688</v>
      </c>
      <c r="C15" s="68" t="s">
        <v>1924</v>
      </c>
      <c r="D15" s="68" t="s">
        <v>1898</v>
      </c>
      <c r="E15" s="124">
        <v>15.751899999999999</v>
      </c>
      <c r="F15" s="123">
        <v>22.66</v>
      </c>
      <c r="G15" s="134">
        <v>1.5</v>
      </c>
      <c r="H15" s="123">
        <f t="shared" si="0"/>
        <v>0.95</v>
      </c>
    </row>
    <row r="16" spans="1:8" x14ac:dyDescent="0.2">
      <c r="A16" s="68" t="s">
        <v>54</v>
      </c>
      <c r="B16" s="133" t="s">
        <v>1688</v>
      </c>
      <c r="C16" s="68" t="s">
        <v>1924</v>
      </c>
      <c r="D16" s="68" t="s">
        <v>1898</v>
      </c>
      <c r="E16" s="124">
        <v>31.4497</v>
      </c>
      <c r="F16" s="123">
        <v>47.53</v>
      </c>
      <c r="G16" s="134">
        <v>1.5</v>
      </c>
      <c r="H16" s="123">
        <f t="shared" si="0"/>
        <v>0.95</v>
      </c>
    </row>
    <row r="17" spans="1:8" x14ac:dyDescent="0.2">
      <c r="A17" s="68" t="s">
        <v>55</v>
      </c>
      <c r="B17" s="133" t="s">
        <v>1689</v>
      </c>
      <c r="C17" s="68" t="s">
        <v>1925</v>
      </c>
      <c r="D17" s="68" t="s">
        <v>1899</v>
      </c>
      <c r="E17" s="124">
        <v>7.5370999999999997</v>
      </c>
      <c r="F17" s="123">
        <v>13.59</v>
      </c>
      <c r="G17" s="134">
        <v>1</v>
      </c>
      <c r="H17" s="123">
        <f t="shared" si="0"/>
        <v>0.8</v>
      </c>
    </row>
    <row r="18" spans="1:8" x14ac:dyDescent="0.2">
      <c r="A18" s="68" t="s">
        <v>56</v>
      </c>
      <c r="B18" s="133" t="s">
        <v>1689</v>
      </c>
      <c r="C18" s="68" t="s">
        <v>1925</v>
      </c>
      <c r="D18" s="68" t="s">
        <v>1899</v>
      </c>
      <c r="E18" s="124">
        <v>8.6560000000000006</v>
      </c>
      <c r="F18" s="123">
        <v>18.59</v>
      </c>
      <c r="G18" s="134">
        <v>1</v>
      </c>
      <c r="H18" s="123">
        <f t="shared" si="0"/>
        <v>0.8</v>
      </c>
    </row>
    <row r="19" spans="1:8" x14ac:dyDescent="0.2">
      <c r="A19" s="68" t="s">
        <v>57</v>
      </c>
      <c r="B19" s="133" t="s">
        <v>1689</v>
      </c>
      <c r="C19" s="68" t="s">
        <v>1925</v>
      </c>
      <c r="D19" s="68" t="s">
        <v>1899</v>
      </c>
      <c r="E19" s="124">
        <v>11.8847</v>
      </c>
      <c r="F19" s="123">
        <v>27.46</v>
      </c>
      <c r="G19" s="134">
        <v>1</v>
      </c>
      <c r="H19" s="123">
        <f t="shared" si="0"/>
        <v>0.95</v>
      </c>
    </row>
    <row r="20" spans="1:8" x14ac:dyDescent="0.2">
      <c r="A20" s="68" t="s">
        <v>58</v>
      </c>
      <c r="B20" s="133" t="s">
        <v>1689</v>
      </c>
      <c r="C20" s="68" t="s">
        <v>1925</v>
      </c>
      <c r="D20" s="68" t="s">
        <v>1899</v>
      </c>
      <c r="E20" s="124">
        <v>17.407</v>
      </c>
      <c r="F20" s="123">
        <v>38.69</v>
      </c>
      <c r="G20" s="134">
        <v>1</v>
      </c>
      <c r="H20" s="123">
        <f t="shared" si="0"/>
        <v>0.95</v>
      </c>
    </row>
    <row r="21" spans="1:8" x14ac:dyDescent="0.2">
      <c r="A21" s="68" t="s">
        <v>59</v>
      </c>
      <c r="B21" s="133" t="s">
        <v>1690</v>
      </c>
      <c r="C21" s="68" t="s">
        <v>1925</v>
      </c>
      <c r="D21" s="68" t="s">
        <v>1899</v>
      </c>
      <c r="E21" s="124">
        <v>3.9056999999999999</v>
      </c>
      <c r="F21" s="123">
        <v>16.11</v>
      </c>
      <c r="G21" s="134">
        <v>1</v>
      </c>
      <c r="H21" s="123">
        <f t="shared" si="0"/>
        <v>0.8</v>
      </c>
    </row>
    <row r="22" spans="1:8" x14ac:dyDescent="0.2">
      <c r="A22" s="68" t="s">
        <v>60</v>
      </c>
      <c r="B22" s="133" t="s">
        <v>1690</v>
      </c>
      <c r="C22" s="68" t="s">
        <v>1925</v>
      </c>
      <c r="D22" s="68" t="s">
        <v>1899</v>
      </c>
      <c r="E22" s="124">
        <v>6.4724000000000004</v>
      </c>
      <c r="F22" s="123">
        <v>19.309999999999999</v>
      </c>
      <c r="G22" s="134">
        <v>1</v>
      </c>
      <c r="H22" s="123">
        <f t="shared" si="0"/>
        <v>0.8</v>
      </c>
    </row>
    <row r="23" spans="1:8" x14ac:dyDescent="0.2">
      <c r="A23" s="68" t="s">
        <v>61</v>
      </c>
      <c r="B23" s="133" t="s">
        <v>1690</v>
      </c>
      <c r="C23" s="68" t="s">
        <v>1925</v>
      </c>
      <c r="D23" s="68" t="s">
        <v>1899</v>
      </c>
      <c r="E23" s="124">
        <v>8.0297999999999998</v>
      </c>
      <c r="F23" s="123">
        <v>23.88</v>
      </c>
      <c r="G23" s="134">
        <v>1</v>
      </c>
      <c r="H23" s="123">
        <f t="shared" si="0"/>
        <v>0.95</v>
      </c>
    </row>
    <row r="24" spans="1:8" x14ac:dyDescent="0.2">
      <c r="A24" s="68" t="s">
        <v>62</v>
      </c>
      <c r="B24" s="133" t="s">
        <v>1690</v>
      </c>
      <c r="C24" s="68" t="s">
        <v>1925</v>
      </c>
      <c r="D24" s="68" t="s">
        <v>1899</v>
      </c>
      <c r="E24" s="124">
        <v>11.4199</v>
      </c>
      <c r="F24" s="123">
        <v>31.41</v>
      </c>
      <c r="G24" s="134">
        <v>1</v>
      </c>
      <c r="H24" s="123">
        <f t="shared" si="0"/>
        <v>0.95</v>
      </c>
    </row>
    <row r="25" spans="1:8" x14ac:dyDescent="0.2">
      <c r="A25" s="68" t="s">
        <v>63</v>
      </c>
      <c r="B25" s="133" t="s">
        <v>1484</v>
      </c>
      <c r="C25" s="68" t="s">
        <v>1924</v>
      </c>
      <c r="D25" s="68" t="s">
        <v>1898</v>
      </c>
      <c r="E25" s="124">
        <v>5.7847999999999997</v>
      </c>
      <c r="F25" s="123">
        <v>6.29</v>
      </c>
      <c r="G25" s="134">
        <v>1.5</v>
      </c>
      <c r="H25" s="123">
        <f t="shared" si="0"/>
        <v>0.8</v>
      </c>
    </row>
    <row r="26" spans="1:8" x14ac:dyDescent="0.2">
      <c r="A26" s="68" t="s">
        <v>64</v>
      </c>
      <c r="B26" s="133" t="s">
        <v>1484</v>
      </c>
      <c r="C26" s="68" t="s">
        <v>1924</v>
      </c>
      <c r="D26" s="68" t="s">
        <v>1898</v>
      </c>
      <c r="E26" s="124">
        <v>8.3652999999999995</v>
      </c>
      <c r="F26" s="123">
        <v>7.14</v>
      </c>
      <c r="G26" s="134">
        <v>1.5</v>
      </c>
      <c r="H26" s="123">
        <f t="shared" si="0"/>
        <v>0.8</v>
      </c>
    </row>
    <row r="27" spans="1:8" x14ac:dyDescent="0.2">
      <c r="A27" s="68" t="s">
        <v>65</v>
      </c>
      <c r="B27" s="133" t="s">
        <v>1484</v>
      </c>
      <c r="C27" s="68" t="s">
        <v>1924</v>
      </c>
      <c r="D27" s="68" t="s">
        <v>1898</v>
      </c>
      <c r="E27" s="124">
        <v>9.1541999999999994</v>
      </c>
      <c r="F27" s="123">
        <v>8.93</v>
      </c>
      <c r="G27" s="134">
        <v>1.5</v>
      </c>
      <c r="H27" s="123">
        <f t="shared" si="0"/>
        <v>0.95</v>
      </c>
    </row>
    <row r="28" spans="1:8" x14ac:dyDescent="0.2">
      <c r="A28" s="68" t="s">
        <v>66</v>
      </c>
      <c r="B28" s="133" t="s">
        <v>1484</v>
      </c>
      <c r="C28" s="68" t="s">
        <v>1924</v>
      </c>
      <c r="D28" s="68" t="s">
        <v>1898</v>
      </c>
      <c r="E28" s="124">
        <v>14.367800000000001</v>
      </c>
      <c r="F28" s="123">
        <v>24.06</v>
      </c>
      <c r="G28" s="134">
        <v>1.5</v>
      </c>
      <c r="H28" s="123">
        <f t="shared" si="0"/>
        <v>0.95</v>
      </c>
    </row>
    <row r="29" spans="1:8" x14ac:dyDescent="0.2">
      <c r="A29" s="68" t="s">
        <v>1404</v>
      </c>
      <c r="B29" s="133" t="s">
        <v>1405</v>
      </c>
      <c r="C29" s="68" t="s">
        <v>1924</v>
      </c>
      <c r="D29" s="68" t="s">
        <v>1898</v>
      </c>
      <c r="E29" s="124">
        <v>6.9592000000000001</v>
      </c>
      <c r="F29" s="123">
        <v>17.95</v>
      </c>
      <c r="G29" s="134">
        <v>1.5</v>
      </c>
      <c r="H29" s="123">
        <f t="shared" si="0"/>
        <v>0.8</v>
      </c>
    </row>
    <row r="30" spans="1:8" x14ac:dyDescent="0.2">
      <c r="A30" s="68" t="s">
        <v>1406</v>
      </c>
      <c r="B30" s="133" t="s">
        <v>1405</v>
      </c>
      <c r="C30" s="68" t="s">
        <v>1924</v>
      </c>
      <c r="D30" s="68" t="s">
        <v>1898</v>
      </c>
      <c r="E30" s="124">
        <v>9.0657999999999994</v>
      </c>
      <c r="F30" s="123">
        <v>23.75</v>
      </c>
      <c r="G30" s="134">
        <v>1.5</v>
      </c>
      <c r="H30" s="123">
        <f t="shared" si="0"/>
        <v>0.8</v>
      </c>
    </row>
    <row r="31" spans="1:8" x14ac:dyDescent="0.2">
      <c r="A31" s="68" t="s">
        <v>1407</v>
      </c>
      <c r="B31" s="133" t="s">
        <v>1405</v>
      </c>
      <c r="C31" s="68" t="s">
        <v>1924</v>
      </c>
      <c r="D31" s="68" t="s">
        <v>1898</v>
      </c>
      <c r="E31" s="124">
        <v>11.0151</v>
      </c>
      <c r="F31" s="123">
        <v>27.51</v>
      </c>
      <c r="G31" s="134">
        <v>1.5</v>
      </c>
      <c r="H31" s="123">
        <f t="shared" si="0"/>
        <v>0.95</v>
      </c>
    </row>
    <row r="32" spans="1:8" x14ac:dyDescent="0.2">
      <c r="A32" s="68" t="s">
        <v>1408</v>
      </c>
      <c r="B32" s="133" t="s">
        <v>1405</v>
      </c>
      <c r="C32" s="68" t="s">
        <v>1924</v>
      </c>
      <c r="D32" s="68" t="s">
        <v>1898</v>
      </c>
      <c r="E32" s="124">
        <v>21.357399999999998</v>
      </c>
      <c r="F32" s="123">
        <v>46.08</v>
      </c>
      <c r="G32" s="134">
        <v>1.5</v>
      </c>
      <c r="H32" s="123">
        <f t="shared" si="0"/>
        <v>0.95</v>
      </c>
    </row>
    <row r="33" spans="1:8" x14ac:dyDescent="0.2">
      <c r="A33" s="68" t="s">
        <v>1409</v>
      </c>
      <c r="B33" s="133" t="s">
        <v>1660</v>
      </c>
      <c r="C33" s="68" t="s">
        <v>1924</v>
      </c>
      <c r="D33" s="68" t="s">
        <v>1898</v>
      </c>
      <c r="E33" s="124">
        <v>4.1973000000000003</v>
      </c>
      <c r="F33" s="123">
        <v>9.86</v>
      </c>
      <c r="G33" s="134">
        <v>1.5</v>
      </c>
      <c r="H33" s="123">
        <f t="shared" si="0"/>
        <v>0.8</v>
      </c>
    </row>
    <row r="34" spans="1:8" x14ac:dyDescent="0.2">
      <c r="A34" s="68" t="s">
        <v>1410</v>
      </c>
      <c r="B34" s="133" t="s">
        <v>1660</v>
      </c>
      <c r="C34" s="68" t="s">
        <v>1924</v>
      </c>
      <c r="D34" s="68" t="s">
        <v>1898</v>
      </c>
      <c r="E34" s="124">
        <v>5.0495000000000001</v>
      </c>
      <c r="F34" s="123">
        <v>15.9</v>
      </c>
      <c r="G34" s="134">
        <v>1.5</v>
      </c>
      <c r="H34" s="123">
        <f t="shared" si="0"/>
        <v>0.8</v>
      </c>
    </row>
    <row r="35" spans="1:8" x14ac:dyDescent="0.2">
      <c r="A35" s="68" t="s">
        <v>1411</v>
      </c>
      <c r="B35" s="133" t="s">
        <v>1660</v>
      </c>
      <c r="C35" s="68" t="s">
        <v>1924</v>
      </c>
      <c r="D35" s="68" t="s">
        <v>1898</v>
      </c>
      <c r="E35" s="124">
        <v>6.3449</v>
      </c>
      <c r="F35" s="123">
        <v>18.18</v>
      </c>
      <c r="G35" s="134">
        <v>1.5</v>
      </c>
      <c r="H35" s="123">
        <f t="shared" si="0"/>
        <v>0.95</v>
      </c>
    </row>
    <row r="36" spans="1:8" x14ac:dyDescent="0.2">
      <c r="A36" s="68" t="s">
        <v>1412</v>
      </c>
      <c r="B36" s="133" t="s">
        <v>1660</v>
      </c>
      <c r="C36" s="68" t="s">
        <v>1924</v>
      </c>
      <c r="D36" s="68" t="s">
        <v>1898</v>
      </c>
      <c r="E36" s="124">
        <v>12.1304</v>
      </c>
      <c r="F36" s="123">
        <v>27.03</v>
      </c>
      <c r="G36" s="134">
        <v>1.5</v>
      </c>
      <c r="H36" s="123">
        <f t="shared" si="0"/>
        <v>0.95</v>
      </c>
    </row>
    <row r="37" spans="1:8" x14ac:dyDescent="0.2">
      <c r="A37" s="68" t="s">
        <v>1413</v>
      </c>
      <c r="B37" s="133" t="s">
        <v>1414</v>
      </c>
      <c r="C37" s="68" t="s">
        <v>1925</v>
      </c>
      <c r="D37" s="68" t="s">
        <v>1901</v>
      </c>
      <c r="E37" s="124">
        <v>5.7830000000000004</v>
      </c>
      <c r="F37" s="123">
        <v>5.6</v>
      </c>
      <c r="G37" s="134">
        <v>1</v>
      </c>
      <c r="H37" s="123">
        <f t="shared" si="0"/>
        <v>0.8</v>
      </c>
    </row>
    <row r="38" spans="1:8" x14ac:dyDescent="0.2">
      <c r="A38" s="68" t="s">
        <v>1415</v>
      </c>
      <c r="B38" s="133" t="s">
        <v>1414</v>
      </c>
      <c r="C38" s="68" t="s">
        <v>1925</v>
      </c>
      <c r="D38" s="68" t="s">
        <v>1901</v>
      </c>
      <c r="E38" s="124">
        <v>5.7830000000000004</v>
      </c>
      <c r="F38" s="123">
        <v>5.71</v>
      </c>
      <c r="G38" s="134">
        <v>1</v>
      </c>
      <c r="H38" s="123">
        <f t="shared" si="0"/>
        <v>0.8</v>
      </c>
    </row>
    <row r="39" spans="1:8" x14ac:dyDescent="0.2">
      <c r="A39" s="68" t="s">
        <v>1416</v>
      </c>
      <c r="B39" s="133" t="s">
        <v>1414</v>
      </c>
      <c r="C39" s="68" t="s">
        <v>1925</v>
      </c>
      <c r="D39" s="68" t="s">
        <v>1901</v>
      </c>
      <c r="E39" s="124">
        <v>9.2615999999999996</v>
      </c>
      <c r="F39" s="123">
        <v>9.68</v>
      </c>
      <c r="G39" s="134">
        <v>1</v>
      </c>
      <c r="H39" s="123">
        <f t="shared" si="0"/>
        <v>0.95</v>
      </c>
    </row>
    <row r="40" spans="1:8" x14ac:dyDescent="0.2">
      <c r="A40" s="68" t="s">
        <v>1417</v>
      </c>
      <c r="B40" s="133" t="s">
        <v>1414</v>
      </c>
      <c r="C40" s="68" t="s">
        <v>1925</v>
      </c>
      <c r="D40" s="68" t="s">
        <v>1901</v>
      </c>
      <c r="E40" s="124">
        <v>19.6069</v>
      </c>
      <c r="F40" s="123">
        <v>23.85</v>
      </c>
      <c r="G40" s="134">
        <v>1</v>
      </c>
      <c r="H40" s="123">
        <f t="shared" si="0"/>
        <v>0.95</v>
      </c>
    </row>
    <row r="41" spans="1:8" x14ac:dyDescent="0.2">
      <c r="A41" s="68" t="s">
        <v>67</v>
      </c>
      <c r="B41" s="133" t="s">
        <v>1661</v>
      </c>
      <c r="C41" s="68" t="s">
        <v>1925</v>
      </c>
      <c r="D41" s="68" t="s">
        <v>1902</v>
      </c>
      <c r="E41" s="124">
        <v>2.3109000000000002</v>
      </c>
      <c r="F41" s="123">
        <v>5.58</v>
      </c>
      <c r="G41" s="134">
        <v>1</v>
      </c>
      <c r="H41" s="123">
        <f t="shared" si="0"/>
        <v>0.8</v>
      </c>
    </row>
    <row r="42" spans="1:8" x14ac:dyDescent="0.2">
      <c r="A42" s="68" t="s">
        <v>68</v>
      </c>
      <c r="B42" s="133" t="s">
        <v>1661</v>
      </c>
      <c r="C42" s="68" t="s">
        <v>1925</v>
      </c>
      <c r="D42" s="68" t="s">
        <v>1902</v>
      </c>
      <c r="E42" s="124">
        <v>2.7776000000000001</v>
      </c>
      <c r="F42" s="123">
        <v>6.75</v>
      </c>
      <c r="G42" s="134">
        <v>1</v>
      </c>
      <c r="H42" s="123">
        <f t="shared" si="0"/>
        <v>0.8</v>
      </c>
    </row>
    <row r="43" spans="1:8" x14ac:dyDescent="0.2">
      <c r="A43" s="68" t="s">
        <v>69</v>
      </c>
      <c r="B43" s="133" t="s">
        <v>1661</v>
      </c>
      <c r="C43" s="68" t="s">
        <v>1925</v>
      </c>
      <c r="D43" s="68" t="s">
        <v>1902</v>
      </c>
      <c r="E43" s="124">
        <v>3.7555999999999998</v>
      </c>
      <c r="F43" s="123">
        <v>9.4600000000000009</v>
      </c>
      <c r="G43" s="134">
        <v>1</v>
      </c>
      <c r="H43" s="123">
        <f t="shared" si="0"/>
        <v>0.95</v>
      </c>
    </row>
    <row r="44" spans="1:8" x14ac:dyDescent="0.2">
      <c r="A44" s="68" t="s">
        <v>70</v>
      </c>
      <c r="B44" s="133" t="s">
        <v>1661</v>
      </c>
      <c r="C44" s="68" t="s">
        <v>1925</v>
      </c>
      <c r="D44" s="68" t="s">
        <v>1902</v>
      </c>
      <c r="E44" s="124">
        <v>6.3136999999999999</v>
      </c>
      <c r="F44" s="123">
        <v>13.95</v>
      </c>
      <c r="G44" s="134">
        <v>1</v>
      </c>
      <c r="H44" s="123">
        <f t="shared" si="0"/>
        <v>0.95</v>
      </c>
    </row>
    <row r="45" spans="1:8" x14ac:dyDescent="0.2">
      <c r="A45" s="68" t="s">
        <v>71</v>
      </c>
      <c r="B45" s="133" t="s">
        <v>1662</v>
      </c>
      <c r="C45" s="68" t="s">
        <v>1925</v>
      </c>
      <c r="D45" s="68" t="s">
        <v>1902</v>
      </c>
      <c r="E45" s="124">
        <v>2.1236000000000002</v>
      </c>
      <c r="F45" s="123">
        <v>3.45</v>
      </c>
      <c r="G45" s="134">
        <v>1</v>
      </c>
      <c r="H45" s="123">
        <f t="shared" si="0"/>
        <v>0.8</v>
      </c>
    </row>
    <row r="46" spans="1:8" x14ac:dyDescent="0.2">
      <c r="A46" s="68" t="s">
        <v>72</v>
      </c>
      <c r="B46" s="133" t="s">
        <v>1662</v>
      </c>
      <c r="C46" s="68" t="s">
        <v>1925</v>
      </c>
      <c r="D46" s="68" t="s">
        <v>1902</v>
      </c>
      <c r="E46" s="124">
        <v>2.7841</v>
      </c>
      <c r="F46" s="123">
        <v>4.72</v>
      </c>
      <c r="G46" s="134">
        <v>1</v>
      </c>
      <c r="H46" s="123">
        <f t="shared" si="0"/>
        <v>0.8</v>
      </c>
    </row>
    <row r="47" spans="1:8" x14ac:dyDescent="0.2">
      <c r="A47" s="68" t="s">
        <v>73</v>
      </c>
      <c r="B47" s="133" t="s">
        <v>1662</v>
      </c>
      <c r="C47" s="68" t="s">
        <v>1925</v>
      </c>
      <c r="D47" s="68" t="s">
        <v>1902</v>
      </c>
      <c r="E47" s="124">
        <v>4.3140999999999998</v>
      </c>
      <c r="F47" s="123">
        <v>9.7200000000000006</v>
      </c>
      <c r="G47" s="134">
        <v>1</v>
      </c>
      <c r="H47" s="123">
        <f t="shared" si="0"/>
        <v>0.95</v>
      </c>
    </row>
    <row r="48" spans="1:8" x14ac:dyDescent="0.2">
      <c r="A48" s="68" t="s">
        <v>74</v>
      </c>
      <c r="B48" s="133" t="s">
        <v>1662</v>
      </c>
      <c r="C48" s="68" t="s">
        <v>1925</v>
      </c>
      <c r="D48" s="68" t="s">
        <v>1902</v>
      </c>
      <c r="E48" s="124">
        <v>7.2035</v>
      </c>
      <c r="F48" s="123">
        <v>15.63</v>
      </c>
      <c r="G48" s="134">
        <v>1</v>
      </c>
      <c r="H48" s="123">
        <f t="shared" si="0"/>
        <v>0.95</v>
      </c>
    </row>
    <row r="49" spans="1:8" x14ac:dyDescent="0.2">
      <c r="A49" s="68" t="s">
        <v>75</v>
      </c>
      <c r="B49" s="133" t="s">
        <v>1485</v>
      </c>
      <c r="C49" s="68" t="s">
        <v>1925</v>
      </c>
      <c r="D49" s="68" t="s">
        <v>1902</v>
      </c>
      <c r="E49" s="124">
        <v>1.3676999999999999</v>
      </c>
      <c r="F49" s="123">
        <v>2.25</v>
      </c>
      <c r="G49" s="134">
        <v>1</v>
      </c>
      <c r="H49" s="123">
        <f t="shared" si="0"/>
        <v>0.8</v>
      </c>
    </row>
    <row r="50" spans="1:8" x14ac:dyDescent="0.2">
      <c r="A50" s="68" t="s">
        <v>76</v>
      </c>
      <c r="B50" s="133" t="s">
        <v>1485</v>
      </c>
      <c r="C50" s="68" t="s">
        <v>1925</v>
      </c>
      <c r="D50" s="68" t="s">
        <v>1902</v>
      </c>
      <c r="E50" s="124">
        <v>1.7135</v>
      </c>
      <c r="F50" s="123">
        <v>3.77</v>
      </c>
      <c r="G50" s="134">
        <v>1</v>
      </c>
      <c r="H50" s="123">
        <f t="shared" si="0"/>
        <v>0.8</v>
      </c>
    </row>
    <row r="51" spans="1:8" x14ac:dyDescent="0.2">
      <c r="A51" s="68" t="s">
        <v>77</v>
      </c>
      <c r="B51" s="133" t="s">
        <v>1485</v>
      </c>
      <c r="C51" s="68" t="s">
        <v>1925</v>
      </c>
      <c r="D51" s="68" t="s">
        <v>1902</v>
      </c>
      <c r="E51" s="124">
        <v>2.819</v>
      </c>
      <c r="F51" s="123">
        <v>7.77</v>
      </c>
      <c r="G51" s="134">
        <v>1</v>
      </c>
      <c r="H51" s="123">
        <f t="shared" si="0"/>
        <v>0.95</v>
      </c>
    </row>
    <row r="52" spans="1:8" x14ac:dyDescent="0.2">
      <c r="A52" s="68" t="s">
        <v>78</v>
      </c>
      <c r="B52" s="133" t="s">
        <v>1485</v>
      </c>
      <c r="C52" s="68" t="s">
        <v>1925</v>
      </c>
      <c r="D52" s="68" t="s">
        <v>1902</v>
      </c>
      <c r="E52" s="124">
        <v>6.3167999999999997</v>
      </c>
      <c r="F52" s="123">
        <v>17.45</v>
      </c>
      <c r="G52" s="134">
        <v>1</v>
      </c>
      <c r="H52" s="123">
        <f t="shared" si="0"/>
        <v>0.95</v>
      </c>
    </row>
    <row r="53" spans="1:8" x14ac:dyDescent="0.2">
      <c r="A53" s="68" t="s">
        <v>79</v>
      </c>
      <c r="B53" s="133" t="s">
        <v>1486</v>
      </c>
      <c r="C53" s="68" t="s">
        <v>1925</v>
      </c>
      <c r="D53" s="68" t="s">
        <v>1902</v>
      </c>
      <c r="E53" s="124">
        <v>1.7261</v>
      </c>
      <c r="F53" s="123">
        <v>2.84</v>
      </c>
      <c r="G53" s="134">
        <v>1</v>
      </c>
      <c r="H53" s="123">
        <f t="shared" si="0"/>
        <v>0.8</v>
      </c>
    </row>
    <row r="54" spans="1:8" x14ac:dyDescent="0.2">
      <c r="A54" s="68" t="s">
        <v>80</v>
      </c>
      <c r="B54" s="133" t="s">
        <v>1486</v>
      </c>
      <c r="C54" s="68" t="s">
        <v>1925</v>
      </c>
      <c r="D54" s="68" t="s">
        <v>1902</v>
      </c>
      <c r="E54" s="124">
        <v>2.3631000000000002</v>
      </c>
      <c r="F54" s="123">
        <v>5.47</v>
      </c>
      <c r="G54" s="134">
        <v>1</v>
      </c>
      <c r="H54" s="123">
        <f t="shared" si="0"/>
        <v>0.8</v>
      </c>
    </row>
    <row r="55" spans="1:8" x14ac:dyDescent="0.2">
      <c r="A55" s="68" t="s">
        <v>81</v>
      </c>
      <c r="B55" s="133" t="s">
        <v>1486</v>
      </c>
      <c r="C55" s="68" t="s">
        <v>1925</v>
      </c>
      <c r="D55" s="68" t="s">
        <v>1902</v>
      </c>
      <c r="E55" s="124">
        <v>4.0204000000000004</v>
      </c>
      <c r="F55" s="123">
        <v>9.99</v>
      </c>
      <c r="G55" s="134">
        <v>1</v>
      </c>
      <c r="H55" s="123">
        <f t="shared" si="0"/>
        <v>0.95</v>
      </c>
    </row>
    <row r="56" spans="1:8" x14ac:dyDescent="0.2">
      <c r="A56" s="68" t="s">
        <v>82</v>
      </c>
      <c r="B56" s="133" t="s">
        <v>1486</v>
      </c>
      <c r="C56" s="68" t="s">
        <v>1925</v>
      </c>
      <c r="D56" s="68" t="s">
        <v>1902</v>
      </c>
      <c r="E56" s="124">
        <v>6.4466000000000001</v>
      </c>
      <c r="F56" s="123">
        <v>16.66</v>
      </c>
      <c r="G56" s="134">
        <v>1</v>
      </c>
      <c r="H56" s="123">
        <f t="shared" si="0"/>
        <v>0.95</v>
      </c>
    </row>
    <row r="57" spans="1:8" x14ac:dyDescent="0.2">
      <c r="A57" s="68" t="s">
        <v>83</v>
      </c>
      <c r="B57" s="133" t="s">
        <v>1663</v>
      </c>
      <c r="C57" s="68" t="s">
        <v>1925</v>
      </c>
      <c r="D57" s="68" t="s">
        <v>1901</v>
      </c>
      <c r="E57" s="124">
        <v>0.97799999999999998</v>
      </c>
      <c r="F57" s="123">
        <v>1.35</v>
      </c>
      <c r="G57" s="134">
        <v>1</v>
      </c>
      <c r="H57" s="123">
        <f t="shared" si="0"/>
        <v>0.8</v>
      </c>
    </row>
    <row r="58" spans="1:8" x14ac:dyDescent="0.2">
      <c r="A58" s="68" t="s">
        <v>84</v>
      </c>
      <c r="B58" s="133" t="s">
        <v>1663</v>
      </c>
      <c r="C58" s="68" t="s">
        <v>1925</v>
      </c>
      <c r="D58" s="68" t="s">
        <v>1901</v>
      </c>
      <c r="E58" s="124">
        <v>1.3271999999999999</v>
      </c>
      <c r="F58" s="123">
        <v>2.37</v>
      </c>
      <c r="G58" s="134">
        <v>1</v>
      </c>
      <c r="H58" s="123">
        <f t="shared" si="0"/>
        <v>0.8</v>
      </c>
    </row>
    <row r="59" spans="1:8" x14ac:dyDescent="0.2">
      <c r="A59" s="68" t="s">
        <v>85</v>
      </c>
      <c r="B59" s="133" t="s">
        <v>1663</v>
      </c>
      <c r="C59" s="68" t="s">
        <v>1925</v>
      </c>
      <c r="D59" s="68" t="s">
        <v>1901</v>
      </c>
      <c r="E59" s="124">
        <v>2.4498000000000002</v>
      </c>
      <c r="F59" s="123">
        <v>6.49</v>
      </c>
      <c r="G59" s="134">
        <v>1</v>
      </c>
      <c r="H59" s="123">
        <f t="shared" si="0"/>
        <v>0.95</v>
      </c>
    </row>
    <row r="60" spans="1:8" x14ac:dyDescent="0.2">
      <c r="A60" s="68" t="s">
        <v>86</v>
      </c>
      <c r="B60" s="133" t="s">
        <v>1663</v>
      </c>
      <c r="C60" s="68" t="s">
        <v>1925</v>
      </c>
      <c r="D60" s="68" t="s">
        <v>1901</v>
      </c>
      <c r="E60" s="124">
        <v>4.5171999999999999</v>
      </c>
      <c r="F60" s="123">
        <v>11.31</v>
      </c>
      <c r="G60" s="134">
        <v>1</v>
      </c>
      <c r="H60" s="123">
        <f t="shared" si="0"/>
        <v>0.95</v>
      </c>
    </row>
    <row r="61" spans="1:8" x14ac:dyDescent="0.2">
      <c r="A61" s="68" t="s">
        <v>87</v>
      </c>
      <c r="B61" s="133" t="s">
        <v>1691</v>
      </c>
      <c r="C61" s="68" t="s">
        <v>1925</v>
      </c>
      <c r="D61" s="68" t="s">
        <v>1902</v>
      </c>
      <c r="E61" s="124">
        <v>1.3812</v>
      </c>
      <c r="F61" s="123">
        <v>2.31</v>
      </c>
      <c r="G61" s="134">
        <v>1</v>
      </c>
      <c r="H61" s="123">
        <f t="shared" si="0"/>
        <v>0.8</v>
      </c>
    </row>
    <row r="62" spans="1:8" x14ac:dyDescent="0.2">
      <c r="A62" s="68" t="s">
        <v>88</v>
      </c>
      <c r="B62" s="133" t="s">
        <v>1691</v>
      </c>
      <c r="C62" s="68" t="s">
        <v>1925</v>
      </c>
      <c r="D62" s="68" t="s">
        <v>1902</v>
      </c>
      <c r="E62" s="124">
        <v>1.8203</v>
      </c>
      <c r="F62" s="123">
        <v>4.21</v>
      </c>
      <c r="G62" s="134">
        <v>1</v>
      </c>
      <c r="H62" s="123">
        <f t="shared" si="0"/>
        <v>0.8</v>
      </c>
    </row>
    <row r="63" spans="1:8" x14ac:dyDescent="0.2">
      <c r="A63" s="68" t="s">
        <v>89</v>
      </c>
      <c r="B63" s="133" t="s">
        <v>1691</v>
      </c>
      <c r="C63" s="68" t="s">
        <v>1925</v>
      </c>
      <c r="D63" s="68" t="s">
        <v>1902</v>
      </c>
      <c r="E63" s="124">
        <v>2.7644000000000002</v>
      </c>
      <c r="F63" s="123">
        <v>8.2100000000000009</v>
      </c>
      <c r="G63" s="134">
        <v>1</v>
      </c>
      <c r="H63" s="123">
        <f t="shared" si="0"/>
        <v>0.95</v>
      </c>
    </row>
    <row r="64" spans="1:8" x14ac:dyDescent="0.2">
      <c r="A64" s="68" t="s">
        <v>90</v>
      </c>
      <c r="B64" s="133" t="s">
        <v>1691</v>
      </c>
      <c r="C64" s="68" t="s">
        <v>1925</v>
      </c>
      <c r="D64" s="68" t="s">
        <v>1902</v>
      </c>
      <c r="E64" s="124">
        <v>5.4740000000000002</v>
      </c>
      <c r="F64" s="123">
        <v>17.98</v>
      </c>
      <c r="G64" s="134">
        <v>1</v>
      </c>
      <c r="H64" s="123">
        <f t="shared" si="0"/>
        <v>0.95</v>
      </c>
    </row>
    <row r="65" spans="1:8" x14ac:dyDescent="0.2">
      <c r="A65" s="68" t="s">
        <v>1620</v>
      </c>
      <c r="B65" s="133" t="s">
        <v>1664</v>
      </c>
      <c r="C65" s="68" t="s">
        <v>1925</v>
      </c>
      <c r="D65" s="68" t="s">
        <v>1902</v>
      </c>
      <c r="E65" s="124">
        <v>1.8406</v>
      </c>
      <c r="F65" s="123">
        <v>2.52</v>
      </c>
      <c r="G65" s="134">
        <v>1</v>
      </c>
      <c r="H65" s="123">
        <f t="shared" si="0"/>
        <v>0.8</v>
      </c>
    </row>
    <row r="66" spans="1:8" x14ac:dyDescent="0.2">
      <c r="A66" s="68" t="s">
        <v>1621</v>
      </c>
      <c r="B66" s="133" t="s">
        <v>1664</v>
      </c>
      <c r="C66" s="68" t="s">
        <v>1925</v>
      </c>
      <c r="D66" s="68" t="s">
        <v>1902</v>
      </c>
      <c r="E66" s="124">
        <v>2.2225000000000001</v>
      </c>
      <c r="F66" s="123">
        <v>4.1500000000000004</v>
      </c>
      <c r="G66" s="134">
        <v>1</v>
      </c>
      <c r="H66" s="123">
        <f t="shared" si="0"/>
        <v>0.8</v>
      </c>
    </row>
    <row r="67" spans="1:8" x14ac:dyDescent="0.2">
      <c r="A67" s="68" t="s">
        <v>1622</v>
      </c>
      <c r="B67" s="133" t="s">
        <v>1664</v>
      </c>
      <c r="C67" s="68" t="s">
        <v>1925</v>
      </c>
      <c r="D67" s="68" t="s">
        <v>1902</v>
      </c>
      <c r="E67" s="124">
        <v>3.5495000000000001</v>
      </c>
      <c r="F67" s="123">
        <v>8.6</v>
      </c>
      <c r="G67" s="134">
        <v>1</v>
      </c>
      <c r="H67" s="123">
        <f t="shared" si="0"/>
        <v>0.95</v>
      </c>
    </row>
    <row r="68" spans="1:8" x14ac:dyDescent="0.2">
      <c r="A68" s="68" t="s">
        <v>1623</v>
      </c>
      <c r="B68" s="133" t="s">
        <v>1664</v>
      </c>
      <c r="C68" s="68" t="s">
        <v>1925</v>
      </c>
      <c r="D68" s="68" t="s">
        <v>1902</v>
      </c>
      <c r="E68" s="124">
        <v>6.6148999999999996</v>
      </c>
      <c r="F68" s="123">
        <v>17.010000000000002</v>
      </c>
      <c r="G68" s="134">
        <v>1</v>
      </c>
      <c r="H68" s="123">
        <f t="shared" si="0"/>
        <v>0.95</v>
      </c>
    </row>
    <row r="69" spans="1:8" x14ac:dyDescent="0.2">
      <c r="A69" s="68" t="s">
        <v>1624</v>
      </c>
      <c r="B69" s="133" t="s">
        <v>1665</v>
      </c>
      <c r="C69" s="68" t="s">
        <v>1925</v>
      </c>
      <c r="D69" s="68" t="s">
        <v>1902</v>
      </c>
      <c r="E69" s="124">
        <v>2.1617000000000002</v>
      </c>
      <c r="F69" s="123">
        <v>2.54</v>
      </c>
      <c r="G69" s="134">
        <v>1</v>
      </c>
      <c r="H69" s="123">
        <f t="shared" si="0"/>
        <v>0.8</v>
      </c>
    </row>
    <row r="70" spans="1:8" x14ac:dyDescent="0.2">
      <c r="A70" s="68" t="s">
        <v>1625</v>
      </c>
      <c r="B70" s="133" t="s">
        <v>1665</v>
      </c>
      <c r="C70" s="68" t="s">
        <v>1925</v>
      </c>
      <c r="D70" s="68" t="s">
        <v>1902</v>
      </c>
      <c r="E70" s="124">
        <v>2.1617000000000002</v>
      </c>
      <c r="F70" s="123">
        <v>4.97</v>
      </c>
      <c r="G70" s="134">
        <v>1</v>
      </c>
      <c r="H70" s="123">
        <f t="shared" si="0"/>
        <v>0.8</v>
      </c>
    </row>
    <row r="71" spans="1:8" x14ac:dyDescent="0.2">
      <c r="A71" s="68" t="s">
        <v>1626</v>
      </c>
      <c r="B71" s="133" t="s">
        <v>1665</v>
      </c>
      <c r="C71" s="68" t="s">
        <v>1925</v>
      </c>
      <c r="D71" s="68" t="s">
        <v>1902</v>
      </c>
      <c r="E71" s="124">
        <v>2.8609</v>
      </c>
      <c r="F71" s="123">
        <v>7.46</v>
      </c>
      <c r="G71" s="134">
        <v>1</v>
      </c>
      <c r="H71" s="123">
        <f t="shared" si="0"/>
        <v>0.95</v>
      </c>
    </row>
    <row r="72" spans="1:8" x14ac:dyDescent="0.2">
      <c r="A72" s="68" t="s">
        <v>1627</v>
      </c>
      <c r="B72" s="133" t="s">
        <v>1665</v>
      </c>
      <c r="C72" s="68" t="s">
        <v>1925</v>
      </c>
      <c r="D72" s="68" t="s">
        <v>1902</v>
      </c>
      <c r="E72" s="124">
        <v>5.0411000000000001</v>
      </c>
      <c r="F72" s="123">
        <v>12.88</v>
      </c>
      <c r="G72" s="134">
        <v>1</v>
      </c>
      <c r="H72" s="123">
        <f t="shared" si="0"/>
        <v>0.95</v>
      </c>
    </row>
    <row r="73" spans="1:8" x14ac:dyDescent="0.2">
      <c r="A73" s="68" t="s">
        <v>1628</v>
      </c>
      <c r="B73" s="133" t="s">
        <v>1692</v>
      </c>
      <c r="C73" s="68" t="s">
        <v>1925</v>
      </c>
      <c r="D73" s="68" t="s">
        <v>1902</v>
      </c>
      <c r="E73" s="124">
        <v>2.0556000000000001</v>
      </c>
      <c r="F73" s="123">
        <v>1.52</v>
      </c>
      <c r="G73" s="134">
        <v>1</v>
      </c>
      <c r="H73" s="123">
        <f t="shared" si="0"/>
        <v>0.8</v>
      </c>
    </row>
    <row r="74" spans="1:8" x14ac:dyDescent="0.2">
      <c r="A74" s="68" t="s">
        <v>1629</v>
      </c>
      <c r="B74" s="133" t="s">
        <v>1692</v>
      </c>
      <c r="C74" s="68" t="s">
        <v>1925</v>
      </c>
      <c r="D74" s="68" t="s">
        <v>1902</v>
      </c>
      <c r="E74" s="124">
        <v>2.8824999999999998</v>
      </c>
      <c r="F74" s="123">
        <v>4.04</v>
      </c>
      <c r="G74" s="134">
        <v>1</v>
      </c>
      <c r="H74" s="123">
        <f t="shared" ref="H74:H137" si="1">IF(_xlfn.NUMBERVALUE(RIGHT($A74,1))&gt;2,0.95,0.8)</f>
        <v>0.8</v>
      </c>
    </row>
    <row r="75" spans="1:8" x14ac:dyDescent="0.2">
      <c r="A75" s="68" t="s">
        <v>1630</v>
      </c>
      <c r="B75" s="133" t="s">
        <v>1692</v>
      </c>
      <c r="C75" s="68" t="s">
        <v>1925</v>
      </c>
      <c r="D75" s="68" t="s">
        <v>1902</v>
      </c>
      <c r="E75" s="124">
        <v>3.9512999999999998</v>
      </c>
      <c r="F75" s="123">
        <v>7.13</v>
      </c>
      <c r="G75" s="134">
        <v>1</v>
      </c>
      <c r="H75" s="123">
        <f t="shared" si="1"/>
        <v>0.95</v>
      </c>
    </row>
    <row r="76" spans="1:8" x14ac:dyDescent="0.2">
      <c r="A76" s="68" t="s">
        <v>1631</v>
      </c>
      <c r="B76" s="133" t="s">
        <v>1692</v>
      </c>
      <c r="C76" s="68" t="s">
        <v>1925</v>
      </c>
      <c r="D76" s="68" t="s">
        <v>1902</v>
      </c>
      <c r="E76" s="124">
        <v>5.4869000000000003</v>
      </c>
      <c r="F76" s="123">
        <v>10.119999999999999</v>
      </c>
      <c r="G76" s="134">
        <v>1</v>
      </c>
      <c r="H76" s="123">
        <f t="shared" si="1"/>
        <v>0.95</v>
      </c>
    </row>
    <row r="77" spans="1:8" x14ac:dyDescent="0.2">
      <c r="A77" s="68" t="s">
        <v>91</v>
      </c>
      <c r="B77" s="133" t="s">
        <v>1693</v>
      </c>
      <c r="C77" s="68" t="s">
        <v>1925</v>
      </c>
      <c r="D77" s="68" t="s">
        <v>1903</v>
      </c>
      <c r="E77" s="124">
        <v>1.052</v>
      </c>
      <c r="F77" s="123">
        <v>5.5</v>
      </c>
      <c r="G77" s="134">
        <v>1</v>
      </c>
      <c r="H77" s="123">
        <f t="shared" si="1"/>
        <v>0.8</v>
      </c>
    </row>
    <row r="78" spans="1:8" x14ac:dyDescent="0.2">
      <c r="A78" s="68" t="s">
        <v>92</v>
      </c>
      <c r="B78" s="133" t="s">
        <v>1693</v>
      </c>
      <c r="C78" s="68" t="s">
        <v>1925</v>
      </c>
      <c r="D78" s="68" t="s">
        <v>1903</v>
      </c>
      <c r="E78" s="124">
        <v>1.4117999999999999</v>
      </c>
      <c r="F78" s="123">
        <v>8.85</v>
      </c>
      <c r="G78" s="134">
        <v>1</v>
      </c>
      <c r="H78" s="123">
        <f t="shared" si="1"/>
        <v>0.8</v>
      </c>
    </row>
    <row r="79" spans="1:8" x14ac:dyDescent="0.2">
      <c r="A79" s="68" t="s">
        <v>93</v>
      </c>
      <c r="B79" s="133" t="s">
        <v>1693</v>
      </c>
      <c r="C79" s="68" t="s">
        <v>1925</v>
      </c>
      <c r="D79" s="68" t="s">
        <v>1903</v>
      </c>
      <c r="E79" s="124">
        <v>2.1520000000000001</v>
      </c>
      <c r="F79" s="123">
        <v>13.13</v>
      </c>
      <c r="G79" s="134">
        <v>1</v>
      </c>
      <c r="H79" s="123">
        <f t="shared" si="1"/>
        <v>0.95</v>
      </c>
    </row>
    <row r="80" spans="1:8" x14ac:dyDescent="0.2">
      <c r="A80" s="68" t="s">
        <v>94</v>
      </c>
      <c r="B80" s="133" t="s">
        <v>1693</v>
      </c>
      <c r="C80" s="68" t="s">
        <v>1925</v>
      </c>
      <c r="D80" s="68" t="s">
        <v>1903</v>
      </c>
      <c r="E80" s="124">
        <v>3.3336000000000001</v>
      </c>
      <c r="F80" s="123">
        <v>15.45</v>
      </c>
      <c r="G80" s="134">
        <v>1</v>
      </c>
      <c r="H80" s="123">
        <f t="shared" si="1"/>
        <v>0.95</v>
      </c>
    </row>
    <row r="81" spans="1:8" x14ac:dyDescent="0.2">
      <c r="A81" s="68" t="s">
        <v>95</v>
      </c>
      <c r="B81" s="133" t="s">
        <v>1487</v>
      </c>
      <c r="C81" s="68" t="s">
        <v>1925</v>
      </c>
      <c r="D81" s="68" t="s">
        <v>1904</v>
      </c>
      <c r="E81" s="124">
        <v>0.82420000000000004</v>
      </c>
      <c r="F81" s="123">
        <v>2.75</v>
      </c>
      <c r="G81" s="134">
        <v>1</v>
      </c>
      <c r="H81" s="123">
        <f t="shared" si="1"/>
        <v>0.8</v>
      </c>
    </row>
    <row r="82" spans="1:8" x14ac:dyDescent="0.2">
      <c r="A82" s="68" t="s">
        <v>96</v>
      </c>
      <c r="B82" s="133" t="s">
        <v>1487</v>
      </c>
      <c r="C82" s="68" t="s">
        <v>1925</v>
      </c>
      <c r="D82" s="68" t="s">
        <v>1904</v>
      </c>
      <c r="E82" s="124">
        <v>0.91349999999999998</v>
      </c>
      <c r="F82" s="123">
        <v>4</v>
      </c>
      <c r="G82" s="134">
        <v>1</v>
      </c>
      <c r="H82" s="123">
        <f t="shared" si="1"/>
        <v>0.8</v>
      </c>
    </row>
    <row r="83" spans="1:8" x14ac:dyDescent="0.2">
      <c r="A83" s="68" t="s">
        <v>97</v>
      </c>
      <c r="B83" s="133" t="s">
        <v>1487</v>
      </c>
      <c r="C83" s="68" t="s">
        <v>1925</v>
      </c>
      <c r="D83" s="68" t="s">
        <v>1904</v>
      </c>
      <c r="E83" s="124">
        <v>1.2370000000000001</v>
      </c>
      <c r="F83" s="123">
        <v>5.74</v>
      </c>
      <c r="G83" s="134">
        <v>1</v>
      </c>
      <c r="H83" s="123">
        <f t="shared" si="1"/>
        <v>0.95</v>
      </c>
    </row>
    <row r="84" spans="1:8" x14ac:dyDescent="0.2">
      <c r="A84" s="68" t="s">
        <v>98</v>
      </c>
      <c r="B84" s="133" t="s">
        <v>1487</v>
      </c>
      <c r="C84" s="68" t="s">
        <v>1925</v>
      </c>
      <c r="D84" s="68" t="s">
        <v>1904</v>
      </c>
      <c r="E84" s="124">
        <v>1.9765999999999999</v>
      </c>
      <c r="F84" s="123">
        <v>8.01</v>
      </c>
      <c r="G84" s="134">
        <v>1</v>
      </c>
      <c r="H84" s="123">
        <f t="shared" si="1"/>
        <v>0.95</v>
      </c>
    </row>
    <row r="85" spans="1:8" x14ac:dyDescent="0.2">
      <c r="A85" s="68" t="s">
        <v>99</v>
      </c>
      <c r="B85" s="133" t="s">
        <v>1694</v>
      </c>
      <c r="C85" s="68" t="s">
        <v>1925</v>
      </c>
      <c r="D85" s="68" t="s">
        <v>1903</v>
      </c>
      <c r="E85" s="124">
        <v>0.72550000000000003</v>
      </c>
      <c r="F85" s="123">
        <v>6.5</v>
      </c>
      <c r="G85" s="134">
        <v>1</v>
      </c>
      <c r="H85" s="123">
        <f t="shared" si="1"/>
        <v>0.8</v>
      </c>
    </row>
    <row r="86" spans="1:8" x14ac:dyDescent="0.2">
      <c r="A86" s="68" t="s">
        <v>100</v>
      </c>
      <c r="B86" s="133" t="s">
        <v>1694</v>
      </c>
      <c r="C86" s="68" t="s">
        <v>1925</v>
      </c>
      <c r="D86" s="68" t="s">
        <v>1903</v>
      </c>
      <c r="E86" s="124">
        <v>0.88600000000000001</v>
      </c>
      <c r="F86" s="123">
        <v>8.42</v>
      </c>
      <c r="G86" s="134">
        <v>1</v>
      </c>
      <c r="H86" s="123">
        <f t="shared" si="1"/>
        <v>0.8</v>
      </c>
    </row>
    <row r="87" spans="1:8" x14ac:dyDescent="0.2">
      <c r="A87" s="68" t="s">
        <v>101</v>
      </c>
      <c r="B87" s="133" t="s">
        <v>1694</v>
      </c>
      <c r="C87" s="68" t="s">
        <v>1925</v>
      </c>
      <c r="D87" s="68" t="s">
        <v>1903</v>
      </c>
      <c r="E87" s="124">
        <v>1.3156000000000001</v>
      </c>
      <c r="F87" s="123">
        <v>8.58</v>
      </c>
      <c r="G87" s="134">
        <v>1</v>
      </c>
      <c r="H87" s="123">
        <f t="shared" si="1"/>
        <v>0.95</v>
      </c>
    </row>
    <row r="88" spans="1:8" x14ac:dyDescent="0.2">
      <c r="A88" s="68" t="s">
        <v>102</v>
      </c>
      <c r="B88" s="133" t="s">
        <v>1694</v>
      </c>
      <c r="C88" s="68" t="s">
        <v>1925</v>
      </c>
      <c r="D88" s="68" t="s">
        <v>1903</v>
      </c>
      <c r="E88" s="124">
        <v>2.6909999999999998</v>
      </c>
      <c r="F88" s="123">
        <v>11.74</v>
      </c>
      <c r="G88" s="134">
        <v>1</v>
      </c>
      <c r="H88" s="123">
        <f t="shared" si="1"/>
        <v>0.95</v>
      </c>
    </row>
    <row r="89" spans="1:8" x14ac:dyDescent="0.2">
      <c r="A89" s="68" t="s">
        <v>103</v>
      </c>
      <c r="B89" s="133" t="s">
        <v>1695</v>
      </c>
      <c r="C89" s="68" t="s">
        <v>1925</v>
      </c>
      <c r="D89" s="68" t="s">
        <v>1903</v>
      </c>
      <c r="E89" s="124">
        <v>0.91649999999999998</v>
      </c>
      <c r="F89" s="123">
        <v>3.98</v>
      </c>
      <c r="G89" s="134">
        <v>1</v>
      </c>
      <c r="H89" s="123">
        <f t="shared" si="1"/>
        <v>0.8</v>
      </c>
    </row>
    <row r="90" spans="1:8" x14ac:dyDescent="0.2">
      <c r="A90" s="68" t="s">
        <v>104</v>
      </c>
      <c r="B90" s="133" t="s">
        <v>1695</v>
      </c>
      <c r="C90" s="68" t="s">
        <v>1925</v>
      </c>
      <c r="D90" s="68" t="s">
        <v>1903</v>
      </c>
      <c r="E90" s="124">
        <v>1.2665999999999999</v>
      </c>
      <c r="F90" s="123">
        <v>5.92</v>
      </c>
      <c r="G90" s="134">
        <v>1</v>
      </c>
      <c r="H90" s="123">
        <f t="shared" si="1"/>
        <v>0.8</v>
      </c>
    </row>
    <row r="91" spans="1:8" x14ac:dyDescent="0.2">
      <c r="A91" s="68" t="s">
        <v>105</v>
      </c>
      <c r="B91" s="133" t="s">
        <v>1695</v>
      </c>
      <c r="C91" s="68" t="s">
        <v>1925</v>
      </c>
      <c r="D91" s="68" t="s">
        <v>1903</v>
      </c>
      <c r="E91" s="124">
        <v>2.0308999999999999</v>
      </c>
      <c r="F91" s="123">
        <v>9.0299999999999994</v>
      </c>
      <c r="G91" s="134">
        <v>1</v>
      </c>
      <c r="H91" s="123">
        <f t="shared" si="1"/>
        <v>0.95</v>
      </c>
    </row>
    <row r="92" spans="1:8" x14ac:dyDescent="0.2">
      <c r="A92" s="68" t="s">
        <v>106</v>
      </c>
      <c r="B92" s="133" t="s">
        <v>1695</v>
      </c>
      <c r="C92" s="68" t="s">
        <v>1925</v>
      </c>
      <c r="D92" s="68" t="s">
        <v>1903</v>
      </c>
      <c r="E92" s="124">
        <v>4.0321999999999996</v>
      </c>
      <c r="F92" s="123">
        <v>14.7</v>
      </c>
      <c r="G92" s="134">
        <v>1</v>
      </c>
      <c r="H92" s="123">
        <f t="shared" si="1"/>
        <v>0.95</v>
      </c>
    </row>
    <row r="93" spans="1:8" x14ac:dyDescent="0.2">
      <c r="A93" s="68" t="s">
        <v>107</v>
      </c>
      <c r="B93" s="133" t="s">
        <v>1488</v>
      </c>
      <c r="C93" s="68" t="s">
        <v>1925</v>
      </c>
      <c r="D93" s="68" t="s">
        <v>1903</v>
      </c>
      <c r="E93" s="124">
        <v>0.88019999999999998</v>
      </c>
      <c r="F93" s="123">
        <v>3.3</v>
      </c>
      <c r="G93" s="134">
        <v>1</v>
      </c>
      <c r="H93" s="123">
        <f t="shared" si="1"/>
        <v>0.8</v>
      </c>
    </row>
    <row r="94" spans="1:8" x14ac:dyDescent="0.2">
      <c r="A94" s="68" t="s">
        <v>108</v>
      </c>
      <c r="B94" s="133" t="s">
        <v>1488</v>
      </c>
      <c r="C94" s="68" t="s">
        <v>1925</v>
      </c>
      <c r="D94" s="68" t="s">
        <v>1903</v>
      </c>
      <c r="E94" s="124">
        <v>1.1603000000000001</v>
      </c>
      <c r="F94" s="123">
        <v>4.49</v>
      </c>
      <c r="G94" s="134">
        <v>1</v>
      </c>
      <c r="H94" s="123">
        <f t="shared" si="1"/>
        <v>0.8</v>
      </c>
    </row>
    <row r="95" spans="1:8" x14ac:dyDescent="0.2">
      <c r="A95" s="68" t="s">
        <v>109</v>
      </c>
      <c r="B95" s="133" t="s">
        <v>1488</v>
      </c>
      <c r="C95" s="68" t="s">
        <v>1925</v>
      </c>
      <c r="D95" s="68" t="s">
        <v>1903</v>
      </c>
      <c r="E95" s="124">
        <v>1.6629</v>
      </c>
      <c r="F95" s="123">
        <v>5.73</v>
      </c>
      <c r="G95" s="134">
        <v>1</v>
      </c>
      <c r="H95" s="123">
        <f t="shared" si="1"/>
        <v>0.95</v>
      </c>
    </row>
    <row r="96" spans="1:8" x14ac:dyDescent="0.2">
      <c r="A96" s="68" t="s">
        <v>110</v>
      </c>
      <c r="B96" s="133" t="s">
        <v>1488</v>
      </c>
      <c r="C96" s="68" t="s">
        <v>1925</v>
      </c>
      <c r="D96" s="68" t="s">
        <v>1903</v>
      </c>
      <c r="E96" s="124">
        <v>2.2181000000000002</v>
      </c>
      <c r="F96" s="123">
        <v>6.54</v>
      </c>
      <c r="G96" s="134">
        <v>1</v>
      </c>
      <c r="H96" s="123">
        <f t="shared" si="1"/>
        <v>0.95</v>
      </c>
    </row>
    <row r="97" spans="1:8" x14ac:dyDescent="0.2">
      <c r="A97" s="68" t="s">
        <v>111</v>
      </c>
      <c r="B97" s="133" t="s">
        <v>1696</v>
      </c>
      <c r="C97" s="68" t="s">
        <v>1925</v>
      </c>
      <c r="D97" s="68" t="s">
        <v>1903</v>
      </c>
      <c r="E97" s="124">
        <v>0.77710000000000001</v>
      </c>
      <c r="F97" s="123">
        <v>2.4300000000000002</v>
      </c>
      <c r="G97" s="134">
        <v>1</v>
      </c>
      <c r="H97" s="123">
        <f t="shared" si="1"/>
        <v>0.8</v>
      </c>
    </row>
    <row r="98" spans="1:8" x14ac:dyDescent="0.2">
      <c r="A98" s="68" t="s">
        <v>112</v>
      </c>
      <c r="B98" s="133" t="s">
        <v>1696</v>
      </c>
      <c r="C98" s="68" t="s">
        <v>1925</v>
      </c>
      <c r="D98" s="68" t="s">
        <v>1903</v>
      </c>
      <c r="E98" s="124">
        <v>0.9889</v>
      </c>
      <c r="F98" s="123">
        <v>3.48</v>
      </c>
      <c r="G98" s="134">
        <v>1</v>
      </c>
      <c r="H98" s="123">
        <f t="shared" si="1"/>
        <v>0.8</v>
      </c>
    </row>
    <row r="99" spans="1:8" x14ac:dyDescent="0.2">
      <c r="A99" s="68" t="s">
        <v>113</v>
      </c>
      <c r="B99" s="133" t="s">
        <v>1696</v>
      </c>
      <c r="C99" s="68" t="s">
        <v>1925</v>
      </c>
      <c r="D99" s="68" t="s">
        <v>1903</v>
      </c>
      <c r="E99" s="124">
        <v>1.4016999999999999</v>
      </c>
      <c r="F99" s="123">
        <v>5.64</v>
      </c>
      <c r="G99" s="134">
        <v>1</v>
      </c>
      <c r="H99" s="123">
        <f t="shared" si="1"/>
        <v>0.95</v>
      </c>
    </row>
    <row r="100" spans="1:8" x14ac:dyDescent="0.2">
      <c r="A100" s="68" t="s">
        <v>114</v>
      </c>
      <c r="B100" s="133" t="s">
        <v>1696</v>
      </c>
      <c r="C100" s="68" t="s">
        <v>1925</v>
      </c>
      <c r="D100" s="68" t="s">
        <v>1903</v>
      </c>
      <c r="E100" s="124">
        <v>2.4161000000000001</v>
      </c>
      <c r="F100" s="123">
        <v>8.68</v>
      </c>
      <c r="G100" s="134">
        <v>1</v>
      </c>
      <c r="H100" s="123">
        <f t="shared" si="1"/>
        <v>0.95</v>
      </c>
    </row>
    <row r="101" spans="1:8" x14ac:dyDescent="0.2">
      <c r="A101" s="68" t="s">
        <v>115</v>
      </c>
      <c r="B101" s="133" t="s">
        <v>1697</v>
      </c>
      <c r="C101" s="68" t="s">
        <v>1925</v>
      </c>
      <c r="D101" s="68" t="s">
        <v>1903</v>
      </c>
      <c r="E101" s="124">
        <v>0.76880000000000004</v>
      </c>
      <c r="F101" s="123">
        <v>2.0099999999999998</v>
      </c>
      <c r="G101" s="134">
        <v>1</v>
      </c>
      <c r="H101" s="123">
        <f t="shared" si="1"/>
        <v>0.8</v>
      </c>
    </row>
    <row r="102" spans="1:8" x14ac:dyDescent="0.2">
      <c r="A102" s="68" t="s">
        <v>116</v>
      </c>
      <c r="B102" s="133" t="s">
        <v>1697</v>
      </c>
      <c r="C102" s="68" t="s">
        <v>1925</v>
      </c>
      <c r="D102" s="68" t="s">
        <v>1903</v>
      </c>
      <c r="E102" s="124">
        <v>0.90180000000000005</v>
      </c>
      <c r="F102" s="123">
        <v>2.7</v>
      </c>
      <c r="G102" s="134">
        <v>1</v>
      </c>
      <c r="H102" s="123">
        <f t="shared" si="1"/>
        <v>0.8</v>
      </c>
    </row>
    <row r="103" spans="1:8" x14ac:dyDescent="0.2">
      <c r="A103" s="68" t="s">
        <v>117</v>
      </c>
      <c r="B103" s="133" t="s">
        <v>1697</v>
      </c>
      <c r="C103" s="68" t="s">
        <v>1925</v>
      </c>
      <c r="D103" s="68" t="s">
        <v>1903</v>
      </c>
      <c r="E103" s="124">
        <v>1.2109000000000001</v>
      </c>
      <c r="F103" s="123">
        <v>3.98</v>
      </c>
      <c r="G103" s="134">
        <v>1</v>
      </c>
      <c r="H103" s="123">
        <f t="shared" si="1"/>
        <v>0.95</v>
      </c>
    </row>
    <row r="104" spans="1:8" x14ac:dyDescent="0.2">
      <c r="A104" s="68" t="s">
        <v>118</v>
      </c>
      <c r="B104" s="133" t="s">
        <v>1697</v>
      </c>
      <c r="C104" s="68" t="s">
        <v>1925</v>
      </c>
      <c r="D104" s="68" t="s">
        <v>1903</v>
      </c>
      <c r="E104" s="124">
        <v>2.3096999999999999</v>
      </c>
      <c r="F104" s="123">
        <v>8.35</v>
      </c>
      <c r="G104" s="134">
        <v>1</v>
      </c>
      <c r="H104" s="123">
        <f t="shared" si="1"/>
        <v>0.95</v>
      </c>
    </row>
    <row r="105" spans="1:8" x14ac:dyDescent="0.2">
      <c r="A105" s="68" t="s">
        <v>119</v>
      </c>
      <c r="B105" s="133" t="s">
        <v>1489</v>
      </c>
      <c r="C105" s="68" t="s">
        <v>1925</v>
      </c>
      <c r="D105" s="68" t="s">
        <v>1903</v>
      </c>
      <c r="E105" s="124">
        <v>0.70289999999999997</v>
      </c>
      <c r="F105" s="123">
        <v>1.8</v>
      </c>
      <c r="G105" s="134">
        <v>1</v>
      </c>
      <c r="H105" s="123">
        <f t="shared" si="1"/>
        <v>0.8</v>
      </c>
    </row>
    <row r="106" spans="1:8" x14ac:dyDescent="0.2">
      <c r="A106" s="68" t="s">
        <v>120</v>
      </c>
      <c r="B106" s="133" t="s">
        <v>1489</v>
      </c>
      <c r="C106" s="68" t="s">
        <v>1925</v>
      </c>
      <c r="D106" s="68" t="s">
        <v>1903</v>
      </c>
      <c r="E106" s="124">
        <v>0.77539999999999998</v>
      </c>
      <c r="F106" s="123">
        <v>2.31</v>
      </c>
      <c r="G106" s="134">
        <v>1</v>
      </c>
      <c r="H106" s="123">
        <f t="shared" si="1"/>
        <v>0.8</v>
      </c>
    </row>
    <row r="107" spans="1:8" x14ac:dyDescent="0.2">
      <c r="A107" s="68" t="s">
        <v>121</v>
      </c>
      <c r="B107" s="133" t="s">
        <v>1489</v>
      </c>
      <c r="C107" s="68" t="s">
        <v>1925</v>
      </c>
      <c r="D107" s="68" t="s">
        <v>1903</v>
      </c>
      <c r="E107" s="124">
        <v>0.99139999999999995</v>
      </c>
      <c r="F107" s="123">
        <v>3.52</v>
      </c>
      <c r="G107" s="134">
        <v>1</v>
      </c>
      <c r="H107" s="123">
        <f t="shared" si="1"/>
        <v>0.95</v>
      </c>
    </row>
    <row r="108" spans="1:8" x14ac:dyDescent="0.2">
      <c r="A108" s="68" t="s">
        <v>122</v>
      </c>
      <c r="B108" s="133" t="s">
        <v>1489</v>
      </c>
      <c r="C108" s="68" t="s">
        <v>1925</v>
      </c>
      <c r="D108" s="68" t="s">
        <v>1903</v>
      </c>
      <c r="E108" s="124">
        <v>1.7799</v>
      </c>
      <c r="F108" s="123">
        <v>6.06</v>
      </c>
      <c r="G108" s="134">
        <v>1</v>
      </c>
      <c r="H108" s="123">
        <f t="shared" si="1"/>
        <v>0.95</v>
      </c>
    </row>
    <row r="109" spans="1:8" x14ac:dyDescent="0.2">
      <c r="A109" s="68" t="s">
        <v>123</v>
      </c>
      <c r="B109" s="133" t="s">
        <v>1698</v>
      </c>
      <c r="C109" s="68" t="s">
        <v>1925</v>
      </c>
      <c r="D109" s="68" t="s">
        <v>1903</v>
      </c>
      <c r="E109" s="124">
        <v>0.68910000000000005</v>
      </c>
      <c r="F109" s="123">
        <v>2.65</v>
      </c>
      <c r="G109" s="134">
        <v>1</v>
      </c>
      <c r="H109" s="123">
        <f t="shared" si="1"/>
        <v>0.8</v>
      </c>
    </row>
    <row r="110" spans="1:8" x14ac:dyDescent="0.2">
      <c r="A110" s="68" t="s">
        <v>124</v>
      </c>
      <c r="B110" s="133" t="s">
        <v>1698</v>
      </c>
      <c r="C110" s="68" t="s">
        <v>1925</v>
      </c>
      <c r="D110" s="68" t="s">
        <v>1903</v>
      </c>
      <c r="E110" s="124">
        <v>0.79179999999999995</v>
      </c>
      <c r="F110" s="123">
        <v>3.66</v>
      </c>
      <c r="G110" s="134">
        <v>1</v>
      </c>
      <c r="H110" s="123">
        <f t="shared" si="1"/>
        <v>0.8</v>
      </c>
    </row>
    <row r="111" spans="1:8" x14ac:dyDescent="0.2">
      <c r="A111" s="68" t="s">
        <v>125</v>
      </c>
      <c r="B111" s="133" t="s">
        <v>1698</v>
      </c>
      <c r="C111" s="68" t="s">
        <v>1925</v>
      </c>
      <c r="D111" s="68" t="s">
        <v>1903</v>
      </c>
      <c r="E111" s="124">
        <v>1.1112</v>
      </c>
      <c r="F111" s="123">
        <v>5.6</v>
      </c>
      <c r="G111" s="134">
        <v>1</v>
      </c>
      <c r="H111" s="123">
        <f t="shared" si="1"/>
        <v>0.95</v>
      </c>
    </row>
    <row r="112" spans="1:8" x14ac:dyDescent="0.2">
      <c r="A112" s="68" t="s">
        <v>126</v>
      </c>
      <c r="B112" s="133" t="s">
        <v>1698</v>
      </c>
      <c r="C112" s="68" t="s">
        <v>1925</v>
      </c>
      <c r="D112" s="68" t="s">
        <v>1903</v>
      </c>
      <c r="E112" s="124">
        <v>2.3012999999999999</v>
      </c>
      <c r="F112" s="123">
        <v>11.12</v>
      </c>
      <c r="G112" s="134">
        <v>1</v>
      </c>
      <c r="H112" s="123">
        <f t="shared" si="1"/>
        <v>0.95</v>
      </c>
    </row>
    <row r="113" spans="1:8" x14ac:dyDescent="0.2">
      <c r="A113" s="68" t="s">
        <v>127</v>
      </c>
      <c r="B113" s="133" t="s">
        <v>1699</v>
      </c>
      <c r="C113" s="68" t="s">
        <v>1925</v>
      </c>
      <c r="D113" s="68" t="s">
        <v>1900</v>
      </c>
      <c r="E113" s="124">
        <v>0.98080000000000001</v>
      </c>
      <c r="F113" s="123">
        <v>6.3</v>
      </c>
      <c r="G113" s="134">
        <v>1</v>
      </c>
      <c r="H113" s="123">
        <f t="shared" si="1"/>
        <v>0.8</v>
      </c>
    </row>
    <row r="114" spans="1:8" x14ac:dyDescent="0.2">
      <c r="A114" s="68" t="s">
        <v>128</v>
      </c>
      <c r="B114" s="133" t="s">
        <v>1699</v>
      </c>
      <c r="C114" s="68" t="s">
        <v>1925</v>
      </c>
      <c r="D114" s="68" t="s">
        <v>1900</v>
      </c>
      <c r="E114" s="124">
        <v>2.0158999999999998</v>
      </c>
      <c r="F114" s="123">
        <v>7.47</v>
      </c>
      <c r="G114" s="134">
        <v>1</v>
      </c>
      <c r="H114" s="123">
        <f t="shared" si="1"/>
        <v>0.8</v>
      </c>
    </row>
    <row r="115" spans="1:8" x14ac:dyDescent="0.2">
      <c r="A115" s="68" t="s">
        <v>129</v>
      </c>
      <c r="B115" s="133" t="s">
        <v>1699</v>
      </c>
      <c r="C115" s="68" t="s">
        <v>1925</v>
      </c>
      <c r="D115" s="68" t="s">
        <v>1900</v>
      </c>
      <c r="E115" s="124">
        <v>2.6223000000000001</v>
      </c>
      <c r="F115" s="123">
        <v>11.99</v>
      </c>
      <c r="G115" s="134">
        <v>1</v>
      </c>
      <c r="H115" s="123">
        <f t="shared" si="1"/>
        <v>0.95</v>
      </c>
    </row>
    <row r="116" spans="1:8" x14ac:dyDescent="0.2">
      <c r="A116" s="68" t="s">
        <v>130</v>
      </c>
      <c r="B116" s="133" t="s">
        <v>1699</v>
      </c>
      <c r="C116" s="68" t="s">
        <v>1925</v>
      </c>
      <c r="D116" s="68" t="s">
        <v>1900</v>
      </c>
      <c r="E116" s="124">
        <v>4.0568999999999997</v>
      </c>
      <c r="F116" s="123">
        <v>15.21</v>
      </c>
      <c r="G116" s="134">
        <v>1</v>
      </c>
      <c r="H116" s="123">
        <f t="shared" si="1"/>
        <v>0.95</v>
      </c>
    </row>
    <row r="117" spans="1:8" x14ac:dyDescent="0.2">
      <c r="A117" s="68" t="s">
        <v>131</v>
      </c>
      <c r="B117" s="133" t="s">
        <v>1700</v>
      </c>
      <c r="C117" s="68" t="s">
        <v>1925</v>
      </c>
      <c r="D117" s="68" t="s">
        <v>1900</v>
      </c>
      <c r="E117" s="124">
        <v>0.69769999999999999</v>
      </c>
      <c r="F117" s="123">
        <v>3.28</v>
      </c>
      <c r="G117" s="134">
        <v>1</v>
      </c>
      <c r="H117" s="123">
        <f t="shared" si="1"/>
        <v>0.8</v>
      </c>
    </row>
    <row r="118" spans="1:8" x14ac:dyDescent="0.2">
      <c r="A118" s="68" t="s">
        <v>132</v>
      </c>
      <c r="B118" s="133" t="s">
        <v>1700</v>
      </c>
      <c r="C118" s="68" t="s">
        <v>1925</v>
      </c>
      <c r="D118" s="68" t="s">
        <v>1900</v>
      </c>
      <c r="E118" s="124">
        <v>1.3202</v>
      </c>
      <c r="F118" s="123">
        <v>5.39</v>
      </c>
      <c r="G118" s="134">
        <v>1</v>
      </c>
      <c r="H118" s="123">
        <f t="shared" si="1"/>
        <v>0.8</v>
      </c>
    </row>
    <row r="119" spans="1:8" x14ac:dyDescent="0.2">
      <c r="A119" s="68" t="s">
        <v>133</v>
      </c>
      <c r="B119" s="133" t="s">
        <v>1700</v>
      </c>
      <c r="C119" s="68" t="s">
        <v>1925</v>
      </c>
      <c r="D119" s="68" t="s">
        <v>1900</v>
      </c>
      <c r="E119" s="124">
        <v>2.0832999999999999</v>
      </c>
      <c r="F119" s="123">
        <v>9.18</v>
      </c>
      <c r="G119" s="134">
        <v>1</v>
      </c>
      <c r="H119" s="123">
        <f t="shared" si="1"/>
        <v>0.95</v>
      </c>
    </row>
    <row r="120" spans="1:8" x14ac:dyDescent="0.2">
      <c r="A120" s="68" t="s">
        <v>134</v>
      </c>
      <c r="B120" s="133" t="s">
        <v>1700</v>
      </c>
      <c r="C120" s="68" t="s">
        <v>1925</v>
      </c>
      <c r="D120" s="68" t="s">
        <v>1900</v>
      </c>
      <c r="E120" s="124">
        <v>4.6026999999999996</v>
      </c>
      <c r="F120" s="123">
        <v>15.48</v>
      </c>
      <c r="G120" s="134">
        <v>1</v>
      </c>
      <c r="H120" s="123">
        <f t="shared" si="1"/>
        <v>0.95</v>
      </c>
    </row>
    <row r="121" spans="1:8" x14ac:dyDescent="0.2">
      <c r="A121" s="68" t="s">
        <v>135</v>
      </c>
      <c r="B121" s="133" t="s">
        <v>1490</v>
      </c>
      <c r="C121" s="68" t="s">
        <v>1925</v>
      </c>
      <c r="D121" s="68" t="s">
        <v>1900</v>
      </c>
      <c r="E121" s="124">
        <v>0.50409999999999999</v>
      </c>
      <c r="F121" s="123">
        <v>2.48</v>
      </c>
      <c r="G121" s="134">
        <v>1</v>
      </c>
      <c r="H121" s="123">
        <f t="shared" si="1"/>
        <v>0.8</v>
      </c>
    </row>
    <row r="122" spans="1:8" x14ac:dyDescent="0.2">
      <c r="A122" s="68" t="s">
        <v>136</v>
      </c>
      <c r="B122" s="133" t="s">
        <v>1490</v>
      </c>
      <c r="C122" s="68" t="s">
        <v>1925</v>
      </c>
      <c r="D122" s="68" t="s">
        <v>1900</v>
      </c>
      <c r="E122" s="124">
        <v>0.75900000000000001</v>
      </c>
      <c r="F122" s="123">
        <v>3.57</v>
      </c>
      <c r="G122" s="134">
        <v>1</v>
      </c>
      <c r="H122" s="123">
        <f t="shared" si="1"/>
        <v>0.8</v>
      </c>
    </row>
    <row r="123" spans="1:8" x14ac:dyDescent="0.2">
      <c r="A123" s="68" t="s">
        <v>137</v>
      </c>
      <c r="B123" s="133" t="s">
        <v>1490</v>
      </c>
      <c r="C123" s="68" t="s">
        <v>1925</v>
      </c>
      <c r="D123" s="68" t="s">
        <v>1900</v>
      </c>
      <c r="E123" s="124">
        <v>1.3886000000000001</v>
      </c>
      <c r="F123" s="123">
        <v>6.17</v>
      </c>
      <c r="G123" s="134">
        <v>1</v>
      </c>
      <c r="H123" s="123">
        <f t="shared" si="1"/>
        <v>0.95</v>
      </c>
    </row>
    <row r="124" spans="1:8" x14ac:dyDescent="0.2">
      <c r="A124" s="68" t="s">
        <v>138</v>
      </c>
      <c r="B124" s="133" t="s">
        <v>1490</v>
      </c>
      <c r="C124" s="68" t="s">
        <v>1925</v>
      </c>
      <c r="D124" s="68" t="s">
        <v>1900</v>
      </c>
      <c r="E124" s="124">
        <v>2.9828000000000001</v>
      </c>
      <c r="F124" s="123">
        <v>9.8800000000000008</v>
      </c>
      <c r="G124" s="134">
        <v>1</v>
      </c>
      <c r="H124" s="123">
        <f t="shared" si="1"/>
        <v>0.95</v>
      </c>
    </row>
    <row r="125" spans="1:8" x14ac:dyDescent="0.2">
      <c r="A125" s="68" t="s">
        <v>139</v>
      </c>
      <c r="B125" s="133" t="s">
        <v>1491</v>
      </c>
      <c r="C125" s="68" t="s">
        <v>1925</v>
      </c>
      <c r="D125" s="68" t="s">
        <v>1903</v>
      </c>
      <c r="E125" s="124">
        <v>0.63970000000000005</v>
      </c>
      <c r="F125" s="123">
        <v>2.0699999999999998</v>
      </c>
      <c r="G125" s="134">
        <v>1</v>
      </c>
      <c r="H125" s="123">
        <f t="shared" si="1"/>
        <v>0.8</v>
      </c>
    </row>
    <row r="126" spans="1:8" x14ac:dyDescent="0.2">
      <c r="A126" s="68" t="s">
        <v>140</v>
      </c>
      <c r="B126" s="133" t="s">
        <v>1491</v>
      </c>
      <c r="C126" s="68" t="s">
        <v>1925</v>
      </c>
      <c r="D126" s="68" t="s">
        <v>1903</v>
      </c>
      <c r="E126" s="124">
        <v>0.71479999999999999</v>
      </c>
      <c r="F126" s="123">
        <v>3.18</v>
      </c>
      <c r="G126" s="134">
        <v>1</v>
      </c>
      <c r="H126" s="123">
        <f t="shared" si="1"/>
        <v>0.8</v>
      </c>
    </row>
    <row r="127" spans="1:8" x14ac:dyDescent="0.2">
      <c r="A127" s="68" t="s">
        <v>141</v>
      </c>
      <c r="B127" s="133" t="s">
        <v>1491</v>
      </c>
      <c r="C127" s="68" t="s">
        <v>1925</v>
      </c>
      <c r="D127" s="68" t="s">
        <v>1903</v>
      </c>
      <c r="E127" s="124">
        <v>0.9284</v>
      </c>
      <c r="F127" s="123">
        <v>4.91</v>
      </c>
      <c r="G127" s="134">
        <v>1</v>
      </c>
      <c r="H127" s="123">
        <f t="shared" si="1"/>
        <v>0.95</v>
      </c>
    </row>
    <row r="128" spans="1:8" x14ac:dyDescent="0.2">
      <c r="A128" s="68" t="s">
        <v>142</v>
      </c>
      <c r="B128" s="133" t="s">
        <v>1491</v>
      </c>
      <c r="C128" s="68" t="s">
        <v>1925</v>
      </c>
      <c r="D128" s="68" t="s">
        <v>1903</v>
      </c>
      <c r="E128" s="124">
        <v>2.0198</v>
      </c>
      <c r="F128" s="123">
        <v>8.93</v>
      </c>
      <c r="G128" s="134">
        <v>1</v>
      </c>
      <c r="H128" s="123">
        <f t="shared" si="1"/>
        <v>0.95</v>
      </c>
    </row>
    <row r="129" spans="1:8" x14ac:dyDescent="0.2">
      <c r="A129" s="68" t="s">
        <v>143</v>
      </c>
      <c r="B129" s="133" t="s">
        <v>1492</v>
      </c>
      <c r="C129" s="68" t="s">
        <v>1925</v>
      </c>
      <c r="D129" s="68" t="s">
        <v>1903</v>
      </c>
      <c r="E129" s="124">
        <v>0.58530000000000004</v>
      </c>
      <c r="F129" s="123">
        <v>2.25</v>
      </c>
      <c r="G129" s="134">
        <v>1</v>
      </c>
      <c r="H129" s="123">
        <f t="shared" si="1"/>
        <v>0.8</v>
      </c>
    </row>
    <row r="130" spans="1:8" x14ac:dyDescent="0.2">
      <c r="A130" s="68" t="s">
        <v>144</v>
      </c>
      <c r="B130" s="133" t="s">
        <v>1492</v>
      </c>
      <c r="C130" s="68" t="s">
        <v>1925</v>
      </c>
      <c r="D130" s="68" t="s">
        <v>1903</v>
      </c>
      <c r="E130" s="124">
        <v>0.71489999999999998</v>
      </c>
      <c r="F130" s="123">
        <v>2.83</v>
      </c>
      <c r="G130" s="134">
        <v>1</v>
      </c>
      <c r="H130" s="123">
        <f t="shared" si="1"/>
        <v>0.8</v>
      </c>
    </row>
    <row r="131" spans="1:8" x14ac:dyDescent="0.2">
      <c r="A131" s="68" t="s">
        <v>145</v>
      </c>
      <c r="B131" s="133" t="s">
        <v>1492</v>
      </c>
      <c r="C131" s="68" t="s">
        <v>1925</v>
      </c>
      <c r="D131" s="68" t="s">
        <v>1903</v>
      </c>
      <c r="E131" s="124">
        <v>0.95540000000000003</v>
      </c>
      <c r="F131" s="123">
        <v>3.84</v>
      </c>
      <c r="G131" s="134">
        <v>1</v>
      </c>
      <c r="H131" s="123">
        <f t="shared" si="1"/>
        <v>0.95</v>
      </c>
    </row>
    <row r="132" spans="1:8" x14ac:dyDescent="0.2">
      <c r="A132" s="68" t="s">
        <v>146</v>
      </c>
      <c r="B132" s="133" t="s">
        <v>1492</v>
      </c>
      <c r="C132" s="68" t="s">
        <v>1925</v>
      </c>
      <c r="D132" s="68" t="s">
        <v>1903</v>
      </c>
      <c r="E132" s="124">
        <v>2.2980999999999998</v>
      </c>
      <c r="F132" s="123">
        <v>7.79</v>
      </c>
      <c r="G132" s="134">
        <v>1</v>
      </c>
      <c r="H132" s="123">
        <f t="shared" si="1"/>
        <v>0.95</v>
      </c>
    </row>
    <row r="133" spans="1:8" x14ac:dyDescent="0.2">
      <c r="A133" s="68" t="s">
        <v>147</v>
      </c>
      <c r="B133" s="133" t="s">
        <v>1701</v>
      </c>
      <c r="C133" s="68" t="s">
        <v>1925</v>
      </c>
      <c r="D133" s="68" t="s">
        <v>1903</v>
      </c>
      <c r="E133" s="124">
        <v>0.63560000000000005</v>
      </c>
      <c r="F133" s="123">
        <v>2.5099999999999998</v>
      </c>
      <c r="G133" s="134">
        <v>1</v>
      </c>
      <c r="H133" s="123">
        <f t="shared" si="1"/>
        <v>0.8</v>
      </c>
    </row>
    <row r="134" spans="1:8" x14ac:dyDescent="0.2">
      <c r="A134" s="68" t="s">
        <v>148</v>
      </c>
      <c r="B134" s="133" t="s">
        <v>1701</v>
      </c>
      <c r="C134" s="68" t="s">
        <v>1925</v>
      </c>
      <c r="D134" s="68" t="s">
        <v>1903</v>
      </c>
      <c r="E134" s="124">
        <v>0.74439999999999995</v>
      </c>
      <c r="F134" s="123">
        <v>2.91</v>
      </c>
      <c r="G134" s="134">
        <v>1</v>
      </c>
      <c r="H134" s="123">
        <f t="shared" si="1"/>
        <v>0.8</v>
      </c>
    </row>
    <row r="135" spans="1:8" x14ac:dyDescent="0.2">
      <c r="A135" s="68" t="s">
        <v>149</v>
      </c>
      <c r="B135" s="133" t="s">
        <v>1701</v>
      </c>
      <c r="C135" s="68" t="s">
        <v>1925</v>
      </c>
      <c r="D135" s="68" t="s">
        <v>1903</v>
      </c>
      <c r="E135" s="124">
        <v>0.93289999999999995</v>
      </c>
      <c r="F135" s="123">
        <v>3.79</v>
      </c>
      <c r="G135" s="134">
        <v>1</v>
      </c>
      <c r="H135" s="123">
        <f t="shared" si="1"/>
        <v>0.95</v>
      </c>
    </row>
    <row r="136" spans="1:8" x14ac:dyDescent="0.2">
      <c r="A136" s="68" t="s">
        <v>150</v>
      </c>
      <c r="B136" s="133" t="s">
        <v>1701</v>
      </c>
      <c r="C136" s="68" t="s">
        <v>1925</v>
      </c>
      <c r="D136" s="68" t="s">
        <v>1903</v>
      </c>
      <c r="E136" s="124">
        <v>1.6286</v>
      </c>
      <c r="F136" s="123">
        <v>6.25</v>
      </c>
      <c r="G136" s="134">
        <v>1</v>
      </c>
      <c r="H136" s="123">
        <f t="shared" si="1"/>
        <v>0.95</v>
      </c>
    </row>
    <row r="137" spans="1:8" x14ac:dyDescent="0.2">
      <c r="A137" s="68" t="s">
        <v>151</v>
      </c>
      <c r="B137" s="133" t="s">
        <v>1702</v>
      </c>
      <c r="C137" s="68" t="s">
        <v>1925</v>
      </c>
      <c r="D137" s="68" t="s">
        <v>1953</v>
      </c>
      <c r="E137" s="124">
        <v>0.75590000000000002</v>
      </c>
      <c r="F137" s="123">
        <v>2.25</v>
      </c>
      <c r="G137" s="134">
        <v>1</v>
      </c>
      <c r="H137" s="123">
        <f t="shared" si="1"/>
        <v>0.8</v>
      </c>
    </row>
    <row r="138" spans="1:8" x14ac:dyDescent="0.2">
      <c r="A138" s="68" t="s">
        <v>152</v>
      </c>
      <c r="B138" s="133" t="s">
        <v>1702</v>
      </c>
      <c r="C138" s="68" t="s">
        <v>1925</v>
      </c>
      <c r="D138" s="68" t="s">
        <v>1953</v>
      </c>
      <c r="E138" s="124">
        <v>1.0268999999999999</v>
      </c>
      <c r="F138" s="123">
        <v>3.51</v>
      </c>
      <c r="G138" s="134">
        <v>1</v>
      </c>
      <c r="H138" s="123">
        <f t="shared" ref="H138:H201" si="2">IF(_xlfn.NUMBERVALUE(RIGHT($A138,1))&gt;2,0.95,0.8)</f>
        <v>0.8</v>
      </c>
    </row>
    <row r="139" spans="1:8" x14ac:dyDescent="0.2">
      <c r="A139" s="68" t="s">
        <v>153</v>
      </c>
      <c r="B139" s="133" t="s">
        <v>1702</v>
      </c>
      <c r="C139" s="68" t="s">
        <v>1925</v>
      </c>
      <c r="D139" s="68" t="s">
        <v>1953</v>
      </c>
      <c r="E139" s="124">
        <v>1.5763</v>
      </c>
      <c r="F139" s="123">
        <v>5.41</v>
      </c>
      <c r="G139" s="134">
        <v>1</v>
      </c>
      <c r="H139" s="123">
        <f t="shared" si="2"/>
        <v>0.95</v>
      </c>
    </row>
    <row r="140" spans="1:8" x14ac:dyDescent="0.2">
      <c r="A140" s="68" t="s">
        <v>154</v>
      </c>
      <c r="B140" s="133" t="s">
        <v>1702</v>
      </c>
      <c r="C140" s="68" t="s">
        <v>1925</v>
      </c>
      <c r="D140" s="68" t="s">
        <v>1953</v>
      </c>
      <c r="E140" s="124">
        <v>3.0893000000000002</v>
      </c>
      <c r="F140" s="123">
        <v>9.08</v>
      </c>
      <c r="G140" s="134">
        <v>1</v>
      </c>
      <c r="H140" s="123">
        <f t="shared" si="2"/>
        <v>0.95</v>
      </c>
    </row>
    <row r="141" spans="1:8" ht="28.5" x14ac:dyDescent="0.2">
      <c r="A141" s="68" t="s">
        <v>155</v>
      </c>
      <c r="B141" s="133" t="s">
        <v>1703</v>
      </c>
      <c r="C141" s="68" t="s">
        <v>1925</v>
      </c>
      <c r="D141" s="68" t="s">
        <v>1953</v>
      </c>
      <c r="E141" s="124">
        <v>0.66339999999999999</v>
      </c>
      <c r="F141" s="123">
        <v>1.98</v>
      </c>
      <c r="G141" s="134">
        <v>1</v>
      </c>
      <c r="H141" s="123">
        <f t="shared" si="2"/>
        <v>0.8</v>
      </c>
    </row>
    <row r="142" spans="1:8" ht="28.5" x14ac:dyDescent="0.2">
      <c r="A142" s="68" t="s">
        <v>156</v>
      </c>
      <c r="B142" s="133" t="s">
        <v>1703</v>
      </c>
      <c r="C142" s="68" t="s">
        <v>1925</v>
      </c>
      <c r="D142" s="68" t="s">
        <v>1953</v>
      </c>
      <c r="E142" s="124">
        <v>1.0117</v>
      </c>
      <c r="F142" s="123">
        <v>3.36</v>
      </c>
      <c r="G142" s="134">
        <v>1</v>
      </c>
      <c r="H142" s="123">
        <f t="shared" si="2"/>
        <v>0.8</v>
      </c>
    </row>
    <row r="143" spans="1:8" ht="28.5" x14ac:dyDescent="0.2">
      <c r="A143" s="68" t="s">
        <v>157</v>
      </c>
      <c r="B143" s="133" t="s">
        <v>1703</v>
      </c>
      <c r="C143" s="68" t="s">
        <v>1925</v>
      </c>
      <c r="D143" s="68" t="s">
        <v>1953</v>
      </c>
      <c r="E143" s="124">
        <v>1.4669000000000001</v>
      </c>
      <c r="F143" s="123">
        <v>5.34</v>
      </c>
      <c r="G143" s="134">
        <v>1</v>
      </c>
      <c r="H143" s="123">
        <f t="shared" si="2"/>
        <v>0.95</v>
      </c>
    </row>
    <row r="144" spans="1:8" ht="28.5" x14ac:dyDescent="0.2">
      <c r="A144" s="68" t="s">
        <v>158</v>
      </c>
      <c r="B144" s="133" t="s">
        <v>1703</v>
      </c>
      <c r="C144" s="68" t="s">
        <v>1925</v>
      </c>
      <c r="D144" s="68" t="s">
        <v>1953</v>
      </c>
      <c r="E144" s="124">
        <v>2.9756</v>
      </c>
      <c r="F144" s="123">
        <v>8.49</v>
      </c>
      <c r="G144" s="134">
        <v>1</v>
      </c>
      <c r="H144" s="123">
        <f t="shared" si="2"/>
        <v>0.95</v>
      </c>
    </row>
    <row r="145" spans="1:8" ht="28.5" x14ac:dyDescent="0.2">
      <c r="A145" s="68" t="s">
        <v>159</v>
      </c>
      <c r="B145" s="133" t="s">
        <v>1704</v>
      </c>
      <c r="C145" s="68" t="s">
        <v>1925</v>
      </c>
      <c r="D145" s="68" t="s">
        <v>1953</v>
      </c>
      <c r="E145" s="124">
        <v>0.68569999999999998</v>
      </c>
      <c r="F145" s="123">
        <v>1.6</v>
      </c>
      <c r="G145" s="134">
        <v>1</v>
      </c>
      <c r="H145" s="123">
        <f t="shared" si="2"/>
        <v>0.8</v>
      </c>
    </row>
    <row r="146" spans="1:8" ht="28.5" x14ac:dyDescent="0.2">
      <c r="A146" s="68" t="s">
        <v>160</v>
      </c>
      <c r="B146" s="133" t="s">
        <v>1704</v>
      </c>
      <c r="C146" s="68" t="s">
        <v>1925</v>
      </c>
      <c r="D146" s="68" t="s">
        <v>1953</v>
      </c>
      <c r="E146" s="124">
        <v>0.94079999999999997</v>
      </c>
      <c r="F146" s="123">
        <v>2.5299999999999998</v>
      </c>
      <c r="G146" s="134">
        <v>1</v>
      </c>
      <c r="H146" s="123">
        <f t="shared" si="2"/>
        <v>0.8</v>
      </c>
    </row>
    <row r="147" spans="1:8" ht="28.5" x14ac:dyDescent="0.2">
      <c r="A147" s="68" t="s">
        <v>161</v>
      </c>
      <c r="B147" s="133" t="s">
        <v>1704</v>
      </c>
      <c r="C147" s="68" t="s">
        <v>1925</v>
      </c>
      <c r="D147" s="68" t="s">
        <v>1953</v>
      </c>
      <c r="E147" s="124">
        <v>1.3746</v>
      </c>
      <c r="F147" s="123">
        <v>4.18</v>
      </c>
      <c r="G147" s="134">
        <v>1</v>
      </c>
      <c r="H147" s="123">
        <f t="shared" si="2"/>
        <v>0.95</v>
      </c>
    </row>
    <row r="148" spans="1:8" ht="28.5" x14ac:dyDescent="0.2">
      <c r="A148" s="68" t="s">
        <v>162</v>
      </c>
      <c r="B148" s="133" t="s">
        <v>1704</v>
      </c>
      <c r="C148" s="68" t="s">
        <v>1925</v>
      </c>
      <c r="D148" s="68" t="s">
        <v>1953</v>
      </c>
      <c r="E148" s="124">
        <v>2.5893000000000002</v>
      </c>
      <c r="F148" s="123">
        <v>7.48</v>
      </c>
      <c r="G148" s="134">
        <v>1</v>
      </c>
      <c r="H148" s="123">
        <f t="shared" si="2"/>
        <v>0.95</v>
      </c>
    </row>
    <row r="149" spans="1:8" x14ac:dyDescent="0.2">
      <c r="A149" s="68" t="s">
        <v>163</v>
      </c>
      <c r="B149" s="133" t="s">
        <v>1493</v>
      </c>
      <c r="C149" s="68" t="s">
        <v>1925</v>
      </c>
      <c r="D149" s="68" t="s">
        <v>1903</v>
      </c>
      <c r="E149" s="124">
        <v>0.88670000000000004</v>
      </c>
      <c r="F149" s="123">
        <v>5.89</v>
      </c>
      <c r="G149" s="134">
        <v>1</v>
      </c>
      <c r="H149" s="123">
        <f t="shared" si="2"/>
        <v>0.8</v>
      </c>
    </row>
    <row r="150" spans="1:8" x14ac:dyDescent="0.2">
      <c r="A150" s="68" t="s">
        <v>164</v>
      </c>
      <c r="B150" s="133" t="s">
        <v>1493</v>
      </c>
      <c r="C150" s="68" t="s">
        <v>1925</v>
      </c>
      <c r="D150" s="68" t="s">
        <v>1903</v>
      </c>
      <c r="E150" s="124">
        <v>1.1731</v>
      </c>
      <c r="F150" s="123">
        <v>8.7200000000000006</v>
      </c>
      <c r="G150" s="134">
        <v>1</v>
      </c>
      <c r="H150" s="123">
        <f t="shared" si="2"/>
        <v>0.8</v>
      </c>
    </row>
    <row r="151" spans="1:8" x14ac:dyDescent="0.2">
      <c r="A151" s="68" t="s">
        <v>165</v>
      </c>
      <c r="B151" s="133" t="s">
        <v>1493</v>
      </c>
      <c r="C151" s="68" t="s">
        <v>1925</v>
      </c>
      <c r="D151" s="68" t="s">
        <v>1903</v>
      </c>
      <c r="E151" s="124">
        <v>1.5205</v>
      </c>
      <c r="F151" s="123">
        <v>10.84</v>
      </c>
      <c r="G151" s="134">
        <v>1</v>
      </c>
      <c r="H151" s="123">
        <f t="shared" si="2"/>
        <v>0.95</v>
      </c>
    </row>
    <row r="152" spans="1:8" x14ac:dyDescent="0.2">
      <c r="A152" s="68" t="s">
        <v>166</v>
      </c>
      <c r="B152" s="133" t="s">
        <v>1493</v>
      </c>
      <c r="C152" s="68" t="s">
        <v>1925</v>
      </c>
      <c r="D152" s="68" t="s">
        <v>1903</v>
      </c>
      <c r="E152" s="124">
        <v>2.2930999999999999</v>
      </c>
      <c r="F152" s="123">
        <v>13.02</v>
      </c>
      <c r="G152" s="134">
        <v>1</v>
      </c>
      <c r="H152" s="123">
        <f t="shared" si="2"/>
        <v>0.95</v>
      </c>
    </row>
    <row r="153" spans="1:8" x14ac:dyDescent="0.2">
      <c r="A153" s="68" t="s">
        <v>1418</v>
      </c>
      <c r="B153" s="133" t="s">
        <v>1705</v>
      </c>
      <c r="C153" s="68" t="s">
        <v>1925</v>
      </c>
      <c r="D153" s="68" t="s">
        <v>1903</v>
      </c>
      <c r="E153" s="124">
        <v>0.63790000000000002</v>
      </c>
      <c r="F153" s="123">
        <v>3.8</v>
      </c>
      <c r="G153" s="134">
        <v>1</v>
      </c>
      <c r="H153" s="123">
        <f t="shared" si="2"/>
        <v>0.8</v>
      </c>
    </row>
    <row r="154" spans="1:8" x14ac:dyDescent="0.2">
      <c r="A154" s="68" t="s">
        <v>1419</v>
      </c>
      <c r="B154" s="133" t="s">
        <v>1705</v>
      </c>
      <c r="C154" s="68" t="s">
        <v>1925</v>
      </c>
      <c r="D154" s="68" t="s">
        <v>1903</v>
      </c>
      <c r="E154" s="124">
        <v>1.081</v>
      </c>
      <c r="F154" s="123">
        <v>7.41</v>
      </c>
      <c r="G154" s="134">
        <v>1</v>
      </c>
      <c r="H154" s="123">
        <f t="shared" si="2"/>
        <v>0.8</v>
      </c>
    </row>
    <row r="155" spans="1:8" x14ac:dyDescent="0.2">
      <c r="A155" s="68" t="s">
        <v>1420</v>
      </c>
      <c r="B155" s="133" t="s">
        <v>1705</v>
      </c>
      <c r="C155" s="68" t="s">
        <v>1925</v>
      </c>
      <c r="D155" s="68" t="s">
        <v>1903</v>
      </c>
      <c r="E155" s="124">
        <v>1.6091</v>
      </c>
      <c r="F155" s="123">
        <v>7.5</v>
      </c>
      <c r="G155" s="134">
        <v>1</v>
      </c>
      <c r="H155" s="123">
        <f t="shared" si="2"/>
        <v>0.95</v>
      </c>
    </row>
    <row r="156" spans="1:8" x14ac:dyDescent="0.2">
      <c r="A156" s="68" t="s">
        <v>1421</v>
      </c>
      <c r="B156" s="133" t="s">
        <v>1705</v>
      </c>
      <c r="C156" s="68" t="s">
        <v>1925</v>
      </c>
      <c r="D156" s="68" t="s">
        <v>1903</v>
      </c>
      <c r="E156" s="124">
        <v>2.2254</v>
      </c>
      <c r="F156" s="123">
        <v>7.56</v>
      </c>
      <c r="G156" s="134">
        <v>1</v>
      </c>
      <c r="H156" s="123">
        <f t="shared" si="2"/>
        <v>0.95</v>
      </c>
    </row>
    <row r="157" spans="1:8" x14ac:dyDescent="0.2">
      <c r="A157" s="68" t="s">
        <v>167</v>
      </c>
      <c r="B157" s="133" t="s">
        <v>1706</v>
      </c>
      <c r="C157" s="68" t="s">
        <v>1925</v>
      </c>
      <c r="D157" s="68" t="s">
        <v>1905</v>
      </c>
      <c r="E157" s="124">
        <v>1.0558000000000001</v>
      </c>
      <c r="F157" s="123">
        <v>2.34</v>
      </c>
      <c r="G157" s="134">
        <v>1</v>
      </c>
      <c r="H157" s="123">
        <f t="shared" si="2"/>
        <v>0.8</v>
      </c>
    </row>
    <row r="158" spans="1:8" x14ac:dyDescent="0.2">
      <c r="A158" s="68" t="s">
        <v>168</v>
      </c>
      <c r="B158" s="133" t="s">
        <v>1706</v>
      </c>
      <c r="C158" s="68" t="s">
        <v>1925</v>
      </c>
      <c r="D158" s="68" t="s">
        <v>1905</v>
      </c>
      <c r="E158" s="124">
        <v>1.4176</v>
      </c>
      <c r="F158" s="123">
        <v>3.5</v>
      </c>
      <c r="G158" s="134">
        <v>1</v>
      </c>
      <c r="H158" s="123">
        <f t="shared" si="2"/>
        <v>0.8</v>
      </c>
    </row>
    <row r="159" spans="1:8" x14ac:dyDescent="0.2">
      <c r="A159" s="68" t="s">
        <v>169</v>
      </c>
      <c r="B159" s="133" t="s">
        <v>1706</v>
      </c>
      <c r="C159" s="68" t="s">
        <v>1925</v>
      </c>
      <c r="D159" s="68" t="s">
        <v>1905</v>
      </c>
      <c r="E159" s="124">
        <v>2.3544999999999998</v>
      </c>
      <c r="F159" s="123">
        <v>7.1</v>
      </c>
      <c r="G159" s="134">
        <v>1</v>
      </c>
      <c r="H159" s="123">
        <f t="shared" si="2"/>
        <v>0.95</v>
      </c>
    </row>
    <row r="160" spans="1:8" x14ac:dyDescent="0.2">
      <c r="A160" s="68" t="s">
        <v>170</v>
      </c>
      <c r="B160" s="133" t="s">
        <v>1706</v>
      </c>
      <c r="C160" s="68" t="s">
        <v>1925</v>
      </c>
      <c r="D160" s="68" t="s">
        <v>1905</v>
      </c>
      <c r="E160" s="124">
        <v>4.8151999999999999</v>
      </c>
      <c r="F160" s="123">
        <v>14.58</v>
      </c>
      <c r="G160" s="134">
        <v>1</v>
      </c>
      <c r="H160" s="123">
        <f t="shared" si="2"/>
        <v>0.95</v>
      </c>
    </row>
    <row r="161" spans="1:8" x14ac:dyDescent="0.2">
      <c r="A161" s="68" t="s">
        <v>171</v>
      </c>
      <c r="B161" s="133" t="s">
        <v>1707</v>
      </c>
      <c r="C161" s="68" t="s">
        <v>1925</v>
      </c>
      <c r="D161" s="68" t="s">
        <v>1906</v>
      </c>
      <c r="E161" s="124">
        <v>0.62809999999999999</v>
      </c>
      <c r="F161" s="123">
        <v>2.4300000000000002</v>
      </c>
      <c r="G161" s="134">
        <v>1</v>
      </c>
      <c r="H161" s="123">
        <f t="shared" si="2"/>
        <v>0.8</v>
      </c>
    </row>
    <row r="162" spans="1:8" x14ac:dyDescent="0.2">
      <c r="A162" s="68" t="s">
        <v>172</v>
      </c>
      <c r="B162" s="133" t="s">
        <v>1707</v>
      </c>
      <c r="C162" s="68" t="s">
        <v>1925</v>
      </c>
      <c r="D162" s="68" t="s">
        <v>1906</v>
      </c>
      <c r="E162" s="124">
        <v>0.75790000000000002</v>
      </c>
      <c r="F162" s="123">
        <v>3.09</v>
      </c>
      <c r="G162" s="134">
        <v>1</v>
      </c>
      <c r="H162" s="123">
        <f t="shared" si="2"/>
        <v>0.8</v>
      </c>
    </row>
    <row r="163" spans="1:8" x14ac:dyDescent="0.2">
      <c r="A163" s="68" t="s">
        <v>173</v>
      </c>
      <c r="B163" s="133" t="s">
        <v>1707</v>
      </c>
      <c r="C163" s="68" t="s">
        <v>1925</v>
      </c>
      <c r="D163" s="68" t="s">
        <v>1906</v>
      </c>
      <c r="E163" s="124">
        <v>1.1644000000000001</v>
      </c>
      <c r="F163" s="123">
        <v>4.95</v>
      </c>
      <c r="G163" s="134">
        <v>1</v>
      </c>
      <c r="H163" s="123">
        <f t="shared" si="2"/>
        <v>0.95</v>
      </c>
    </row>
    <row r="164" spans="1:8" x14ac:dyDescent="0.2">
      <c r="A164" s="68" t="s">
        <v>174</v>
      </c>
      <c r="B164" s="133" t="s">
        <v>1707</v>
      </c>
      <c r="C164" s="68" t="s">
        <v>1925</v>
      </c>
      <c r="D164" s="68" t="s">
        <v>1906</v>
      </c>
      <c r="E164" s="124">
        <v>2.5777000000000001</v>
      </c>
      <c r="F164" s="123">
        <v>10.47</v>
      </c>
      <c r="G164" s="134">
        <v>1</v>
      </c>
      <c r="H164" s="123">
        <f t="shared" si="2"/>
        <v>0.95</v>
      </c>
    </row>
    <row r="165" spans="1:8" x14ac:dyDescent="0.2">
      <c r="A165" s="68" t="s">
        <v>175</v>
      </c>
      <c r="B165" s="133" t="s">
        <v>1708</v>
      </c>
      <c r="C165" s="68" t="s">
        <v>1925</v>
      </c>
      <c r="D165" s="68" t="s">
        <v>1907</v>
      </c>
      <c r="E165" s="124">
        <v>1.7735000000000001</v>
      </c>
      <c r="F165" s="123">
        <v>2.2400000000000002</v>
      </c>
      <c r="G165" s="134">
        <v>1</v>
      </c>
      <c r="H165" s="123">
        <f t="shared" si="2"/>
        <v>0.8</v>
      </c>
    </row>
    <row r="166" spans="1:8" x14ac:dyDescent="0.2">
      <c r="A166" s="68" t="s">
        <v>176</v>
      </c>
      <c r="B166" s="133" t="s">
        <v>1708</v>
      </c>
      <c r="C166" s="68" t="s">
        <v>1925</v>
      </c>
      <c r="D166" s="68" t="s">
        <v>1907</v>
      </c>
      <c r="E166" s="124">
        <v>2.3843999999999999</v>
      </c>
      <c r="F166" s="123">
        <v>4.01</v>
      </c>
      <c r="G166" s="134">
        <v>1</v>
      </c>
      <c r="H166" s="123">
        <f t="shared" si="2"/>
        <v>0.8</v>
      </c>
    </row>
    <row r="167" spans="1:8" x14ac:dyDescent="0.2">
      <c r="A167" s="68" t="s">
        <v>177</v>
      </c>
      <c r="B167" s="133" t="s">
        <v>1708</v>
      </c>
      <c r="C167" s="68" t="s">
        <v>1925</v>
      </c>
      <c r="D167" s="68" t="s">
        <v>1907</v>
      </c>
      <c r="E167" s="124">
        <v>4.1978</v>
      </c>
      <c r="F167" s="123">
        <v>8.4700000000000006</v>
      </c>
      <c r="G167" s="134">
        <v>1</v>
      </c>
      <c r="H167" s="123">
        <f t="shared" si="2"/>
        <v>0.95</v>
      </c>
    </row>
    <row r="168" spans="1:8" x14ac:dyDescent="0.2">
      <c r="A168" s="68" t="s">
        <v>178</v>
      </c>
      <c r="B168" s="133" t="s">
        <v>1708</v>
      </c>
      <c r="C168" s="68" t="s">
        <v>1925</v>
      </c>
      <c r="D168" s="68" t="s">
        <v>1907</v>
      </c>
      <c r="E168" s="124">
        <v>6.1444000000000001</v>
      </c>
      <c r="F168" s="123">
        <v>15.39</v>
      </c>
      <c r="G168" s="134">
        <v>1</v>
      </c>
      <c r="H168" s="123">
        <f t="shared" si="2"/>
        <v>0.95</v>
      </c>
    </row>
    <row r="169" spans="1:8" x14ac:dyDescent="0.2">
      <c r="A169" s="68" t="s">
        <v>179</v>
      </c>
      <c r="B169" s="133" t="s">
        <v>1709</v>
      </c>
      <c r="C169" s="68" t="s">
        <v>1925</v>
      </c>
      <c r="D169" s="68" t="s">
        <v>1908</v>
      </c>
      <c r="E169" s="124">
        <v>1.5656000000000001</v>
      </c>
      <c r="F169" s="123">
        <v>3.06</v>
      </c>
      <c r="G169" s="134">
        <v>1</v>
      </c>
      <c r="H169" s="123">
        <f t="shared" si="2"/>
        <v>0.8</v>
      </c>
    </row>
    <row r="170" spans="1:8" x14ac:dyDescent="0.2">
      <c r="A170" s="68" t="s">
        <v>180</v>
      </c>
      <c r="B170" s="133" t="s">
        <v>1709</v>
      </c>
      <c r="C170" s="68" t="s">
        <v>1925</v>
      </c>
      <c r="D170" s="68" t="s">
        <v>1908</v>
      </c>
      <c r="E170" s="124">
        <v>2.4222999999999999</v>
      </c>
      <c r="F170" s="123">
        <v>5.41</v>
      </c>
      <c r="G170" s="134">
        <v>1</v>
      </c>
      <c r="H170" s="123">
        <f t="shared" si="2"/>
        <v>0.8</v>
      </c>
    </row>
    <row r="171" spans="1:8" x14ac:dyDescent="0.2">
      <c r="A171" s="68" t="s">
        <v>181</v>
      </c>
      <c r="B171" s="133" t="s">
        <v>1709</v>
      </c>
      <c r="C171" s="68" t="s">
        <v>1925</v>
      </c>
      <c r="D171" s="68" t="s">
        <v>1908</v>
      </c>
      <c r="E171" s="124">
        <v>4.1821999999999999</v>
      </c>
      <c r="F171" s="123">
        <v>11.03</v>
      </c>
      <c r="G171" s="134">
        <v>1</v>
      </c>
      <c r="H171" s="123">
        <f t="shared" si="2"/>
        <v>0.95</v>
      </c>
    </row>
    <row r="172" spans="1:8" x14ac:dyDescent="0.2">
      <c r="A172" s="68" t="s">
        <v>182</v>
      </c>
      <c r="B172" s="133" t="s">
        <v>1709</v>
      </c>
      <c r="C172" s="68" t="s">
        <v>1925</v>
      </c>
      <c r="D172" s="68" t="s">
        <v>1908</v>
      </c>
      <c r="E172" s="124">
        <v>6.5808999999999997</v>
      </c>
      <c r="F172" s="123">
        <v>18.72</v>
      </c>
      <c r="G172" s="134">
        <v>1</v>
      </c>
      <c r="H172" s="123">
        <f t="shared" si="2"/>
        <v>0.95</v>
      </c>
    </row>
    <row r="173" spans="1:8" x14ac:dyDescent="0.2">
      <c r="A173" s="68" t="s">
        <v>183</v>
      </c>
      <c r="B173" s="133" t="s">
        <v>1710</v>
      </c>
      <c r="C173" s="68" t="s">
        <v>1925</v>
      </c>
      <c r="D173" s="68" t="s">
        <v>1907</v>
      </c>
      <c r="E173" s="124">
        <v>1.4440999999999999</v>
      </c>
      <c r="F173" s="123">
        <v>1.87</v>
      </c>
      <c r="G173" s="134">
        <v>1</v>
      </c>
      <c r="H173" s="123">
        <f t="shared" si="2"/>
        <v>0.8</v>
      </c>
    </row>
    <row r="174" spans="1:8" x14ac:dyDescent="0.2">
      <c r="A174" s="68" t="s">
        <v>184</v>
      </c>
      <c r="B174" s="133" t="s">
        <v>1710</v>
      </c>
      <c r="C174" s="68" t="s">
        <v>1925</v>
      </c>
      <c r="D174" s="68" t="s">
        <v>1907</v>
      </c>
      <c r="E174" s="124">
        <v>1.8428</v>
      </c>
      <c r="F174" s="123">
        <v>2.73</v>
      </c>
      <c r="G174" s="134">
        <v>1</v>
      </c>
      <c r="H174" s="123">
        <f t="shared" si="2"/>
        <v>0.8</v>
      </c>
    </row>
    <row r="175" spans="1:8" x14ac:dyDescent="0.2">
      <c r="A175" s="68" t="s">
        <v>185</v>
      </c>
      <c r="B175" s="133" t="s">
        <v>1710</v>
      </c>
      <c r="C175" s="68" t="s">
        <v>1925</v>
      </c>
      <c r="D175" s="68" t="s">
        <v>1907</v>
      </c>
      <c r="E175" s="124">
        <v>2.9260000000000002</v>
      </c>
      <c r="F175" s="123">
        <v>5.79</v>
      </c>
      <c r="G175" s="134">
        <v>1</v>
      </c>
      <c r="H175" s="123">
        <f t="shared" si="2"/>
        <v>0.95</v>
      </c>
    </row>
    <row r="176" spans="1:8" x14ac:dyDescent="0.2">
      <c r="A176" s="68" t="s">
        <v>186</v>
      </c>
      <c r="B176" s="133" t="s">
        <v>1710</v>
      </c>
      <c r="C176" s="68" t="s">
        <v>1925</v>
      </c>
      <c r="D176" s="68" t="s">
        <v>1907</v>
      </c>
      <c r="E176" s="124">
        <v>5.4409000000000001</v>
      </c>
      <c r="F176" s="123">
        <v>13.11</v>
      </c>
      <c r="G176" s="134">
        <v>1</v>
      </c>
      <c r="H176" s="123">
        <f t="shared" si="2"/>
        <v>0.95</v>
      </c>
    </row>
    <row r="177" spans="1:8" x14ac:dyDescent="0.2">
      <c r="A177" s="68" t="s">
        <v>187</v>
      </c>
      <c r="B177" s="133" t="s">
        <v>1711</v>
      </c>
      <c r="C177" s="68" t="s">
        <v>1925</v>
      </c>
      <c r="D177" s="68" t="s">
        <v>1908</v>
      </c>
      <c r="E177" s="124">
        <v>0.81720000000000004</v>
      </c>
      <c r="F177" s="123">
        <v>1.4</v>
      </c>
      <c r="G177" s="134">
        <v>1</v>
      </c>
      <c r="H177" s="123">
        <f t="shared" si="2"/>
        <v>0.8</v>
      </c>
    </row>
    <row r="178" spans="1:8" x14ac:dyDescent="0.2">
      <c r="A178" s="68" t="s">
        <v>188</v>
      </c>
      <c r="B178" s="133" t="s">
        <v>1711</v>
      </c>
      <c r="C178" s="68" t="s">
        <v>1925</v>
      </c>
      <c r="D178" s="68" t="s">
        <v>1908</v>
      </c>
      <c r="E178" s="124">
        <v>0.92300000000000004</v>
      </c>
      <c r="F178" s="123">
        <v>1.88</v>
      </c>
      <c r="G178" s="134">
        <v>1</v>
      </c>
      <c r="H178" s="123">
        <f t="shared" si="2"/>
        <v>0.8</v>
      </c>
    </row>
    <row r="179" spans="1:8" x14ac:dyDescent="0.2">
      <c r="A179" s="68" t="s">
        <v>189</v>
      </c>
      <c r="B179" s="133" t="s">
        <v>1711</v>
      </c>
      <c r="C179" s="68" t="s">
        <v>1925</v>
      </c>
      <c r="D179" s="68" t="s">
        <v>1908</v>
      </c>
      <c r="E179" s="124">
        <v>1.5004</v>
      </c>
      <c r="F179" s="123">
        <v>3.83</v>
      </c>
      <c r="G179" s="134">
        <v>1</v>
      </c>
      <c r="H179" s="123">
        <f t="shared" si="2"/>
        <v>0.95</v>
      </c>
    </row>
    <row r="180" spans="1:8" x14ac:dyDescent="0.2">
      <c r="A180" s="68" t="s">
        <v>190</v>
      </c>
      <c r="B180" s="133" t="s">
        <v>1711</v>
      </c>
      <c r="C180" s="68" t="s">
        <v>1925</v>
      </c>
      <c r="D180" s="68" t="s">
        <v>1908</v>
      </c>
      <c r="E180" s="124">
        <v>2.5305</v>
      </c>
      <c r="F180" s="123">
        <v>7.86</v>
      </c>
      <c r="G180" s="134">
        <v>1</v>
      </c>
      <c r="H180" s="123">
        <f t="shared" si="2"/>
        <v>0.95</v>
      </c>
    </row>
    <row r="181" spans="1:8" x14ac:dyDescent="0.2">
      <c r="A181" s="68" t="s">
        <v>191</v>
      </c>
      <c r="B181" s="133" t="s">
        <v>1712</v>
      </c>
      <c r="C181" s="68" t="s">
        <v>1925</v>
      </c>
      <c r="D181" s="68" t="s">
        <v>1908</v>
      </c>
      <c r="E181" s="124">
        <v>0.60229999999999995</v>
      </c>
      <c r="F181" s="123">
        <v>1.44</v>
      </c>
      <c r="G181" s="134">
        <v>1</v>
      </c>
      <c r="H181" s="123">
        <f t="shared" si="2"/>
        <v>0.8</v>
      </c>
    </row>
    <row r="182" spans="1:8" x14ac:dyDescent="0.2">
      <c r="A182" s="68" t="s">
        <v>192</v>
      </c>
      <c r="B182" s="133" t="s">
        <v>1712</v>
      </c>
      <c r="C182" s="68" t="s">
        <v>1925</v>
      </c>
      <c r="D182" s="68" t="s">
        <v>1908</v>
      </c>
      <c r="E182" s="124">
        <v>0.88600000000000001</v>
      </c>
      <c r="F182" s="123">
        <v>2.33</v>
      </c>
      <c r="G182" s="134">
        <v>1</v>
      </c>
      <c r="H182" s="123">
        <f t="shared" si="2"/>
        <v>0.8</v>
      </c>
    </row>
    <row r="183" spans="1:8" x14ac:dyDescent="0.2">
      <c r="A183" s="68" t="s">
        <v>193</v>
      </c>
      <c r="B183" s="133" t="s">
        <v>1712</v>
      </c>
      <c r="C183" s="68" t="s">
        <v>1925</v>
      </c>
      <c r="D183" s="68" t="s">
        <v>1908</v>
      </c>
      <c r="E183" s="124">
        <v>1.5714999999999999</v>
      </c>
      <c r="F183" s="123">
        <v>4.6500000000000004</v>
      </c>
      <c r="G183" s="134">
        <v>1</v>
      </c>
      <c r="H183" s="123">
        <f t="shared" si="2"/>
        <v>0.95</v>
      </c>
    </row>
    <row r="184" spans="1:8" x14ac:dyDescent="0.2">
      <c r="A184" s="68" t="s">
        <v>194</v>
      </c>
      <c r="B184" s="133" t="s">
        <v>1712</v>
      </c>
      <c r="C184" s="68" t="s">
        <v>1925</v>
      </c>
      <c r="D184" s="68" t="s">
        <v>1908</v>
      </c>
      <c r="E184" s="124">
        <v>3.1530999999999998</v>
      </c>
      <c r="F184" s="123">
        <v>10.36</v>
      </c>
      <c r="G184" s="134">
        <v>1</v>
      </c>
      <c r="H184" s="123">
        <f t="shared" si="2"/>
        <v>0.95</v>
      </c>
    </row>
    <row r="185" spans="1:8" x14ac:dyDescent="0.2">
      <c r="A185" s="68" t="s">
        <v>195</v>
      </c>
      <c r="B185" s="133" t="s">
        <v>1713</v>
      </c>
      <c r="C185" s="68" t="s">
        <v>1925</v>
      </c>
      <c r="D185" s="68" t="s">
        <v>1908</v>
      </c>
      <c r="E185" s="124">
        <v>0.95299999999999996</v>
      </c>
      <c r="F185" s="123">
        <v>2.4900000000000002</v>
      </c>
      <c r="G185" s="134">
        <v>1</v>
      </c>
      <c r="H185" s="123">
        <f t="shared" si="2"/>
        <v>0.8</v>
      </c>
    </row>
    <row r="186" spans="1:8" x14ac:dyDescent="0.2">
      <c r="A186" s="68" t="s">
        <v>196</v>
      </c>
      <c r="B186" s="133" t="s">
        <v>1713</v>
      </c>
      <c r="C186" s="68" t="s">
        <v>1925</v>
      </c>
      <c r="D186" s="68" t="s">
        <v>1908</v>
      </c>
      <c r="E186" s="124">
        <v>1.3124</v>
      </c>
      <c r="F186" s="123">
        <v>3.91</v>
      </c>
      <c r="G186" s="134">
        <v>1</v>
      </c>
      <c r="H186" s="123">
        <f t="shared" si="2"/>
        <v>0.8</v>
      </c>
    </row>
    <row r="187" spans="1:8" x14ac:dyDescent="0.2">
      <c r="A187" s="68" t="s">
        <v>197</v>
      </c>
      <c r="B187" s="133" t="s">
        <v>1713</v>
      </c>
      <c r="C187" s="68" t="s">
        <v>1925</v>
      </c>
      <c r="D187" s="68" t="s">
        <v>1908</v>
      </c>
      <c r="E187" s="124">
        <v>2.2913999999999999</v>
      </c>
      <c r="F187" s="123">
        <v>7.74</v>
      </c>
      <c r="G187" s="134">
        <v>1</v>
      </c>
      <c r="H187" s="123">
        <f t="shared" si="2"/>
        <v>0.95</v>
      </c>
    </row>
    <row r="188" spans="1:8" x14ac:dyDescent="0.2">
      <c r="A188" s="68" t="s">
        <v>198</v>
      </c>
      <c r="B188" s="133" t="s">
        <v>1713</v>
      </c>
      <c r="C188" s="68" t="s">
        <v>1925</v>
      </c>
      <c r="D188" s="68" t="s">
        <v>1908</v>
      </c>
      <c r="E188" s="124">
        <v>4.0823999999999998</v>
      </c>
      <c r="F188" s="123">
        <v>14.54</v>
      </c>
      <c r="G188" s="134">
        <v>1</v>
      </c>
      <c r="H188" s="123">
        <f t="shared" si="2"/>
        <v>0.95</v>
      </c>
    </row>
    <row r="189" spans="1:8" x14ac:dyDescent="0.2">
      <c r="A189" s="68" t="s">
        <v>199</v>
      </c>
      <c r="B189" s="133" t="s">
        <v>1714</v>
      </c>
      <c r="C189" s="68" t="s">
        <v>1925</v>
      </c>
      <c r="D189" s="68" t="s">
        <v>1904</v>
      </c>
      <c r="E189" s="124">
        <v>0.81569999999999998</v>
      </c>
      <c r="F189" s="123">
        <v>2.44</v>
      </c>
      <c r="G189" s="134">
        <v>1</v>
      </c>
      <c r="H189" s="123">
        <f t="shared" si="2"/>
        <v>0.8</v>
      </c>
    </row>
    <row r="190" spans="1:8" x14ac:dyDescent="0.2">
      <c r="A190" s="68" t="s">
        <v>200</v>
      </c>
      <c r="B190" s="133" t="s">
        <v>1714</v>
      </c>
      <c r="C190" s="68" t="s">
        <v>1925</v>
      </c>
      <c r="D190" s="68" t="s">
        <v>1904</v>
      </c>
      <c r="E190" s="124">
        <v>0.96799999999999997</v>
      </c>
      <c r="F190" s="123">
        <v>4.1900000000000004</v>
      </c>
      <c r="G190" s="134">
        <v>1</v>
      </c>
      <c r="H190" s="123">
        <f t="shared" si="2"/>
        <v>0.8</v>
      </c>
    </row>
    <row r="191" spans="1:8" x14ac:dyDescent="0.2">
      <c r="A191" s="68" t="s">
        <v>201</v>
      </c>
      <c r="B191" s="133" t="s">
        <v>1714</v>
      </c>
      <c r="C191" s="68" t="s">
        <v>1925</v>
      </c>
      <c r="D191" s="68" t="s">
        <v>1904</v>
      </c>
      <c r="E191" s="124">
        <v>1.4272</v>
      </c>
      <c r="F191" s="123">
        <v>6.75</v>
      </c>
      <c r="G191" s="134">
        <v>1</v>
      </c>
      <c r="H191" s="123">
        <f t="shared" si="2"/>
        <v>0.95</v>
      </c>
    </row>
    <row r="192" spans="1:8" x14ac:dyDescent="0.2">
      <c r="A192" s="68" t="s">
        <v>202</v>
      </c>
      <c r="B192" s="133" t="s">
        <v>1714</v>
      </c>
      <c r="C192" s="68" t="s">
        <v>1925</v>
      </c>
      <c r="D192" s="68" t="s">
        <v>1904</v>
      </c>
      <c r="E192" s="124">
        <v>2.4899</v>
      </c>
      <c r="F192" s="123">
        <v>9.99</v>
      </c>
      <c r="G192" s="134">
        <v>1</v>
      </c>
      <c r="H192" s="123">
        <f t="shared" si="2"/>
        <v>0.95</v>
      </c>
    </row>
    <row r="193" spans="1:8" x14ac:dyDescent="0.2">
      <c r="A193" s="68" t="s">
        <v>203</v>
      </c>
      <c r="B193" s="133" t="s">
        <v>1715</v>
      </c>
      <c r="C193" s="68" t="s">
        <v>1925</v>
      </c>
      <c r="D193" s="68" t="s">
        <v>1908</v>
      </c>
      <c r="E193" s="124">
        <v>0.61609999999999998</v>
      </c>
      <c r="F193" s="123">
        <v>1.95</v>
      </c>
      <c r="G193" s="134">
        <v>1</v>
      </c>
      <c r="H193" s="123">
        <f t="shared" si="2"/>
        <v>0.8</v>
      </c>
    </row>
    <row r="194" spans="1:8" x14ac:dyDescent="0.2">
      <c r="A194" s="68" t="s">
        <v>204</v>
      </c>
      <c r="B194" s="133" t="s">
        <v>1715</v>
      </c>
      <c r="C194" s="68" t="s">
        <v>1925</v>
      </c>
      <c r="D194" s="68" t="s">
        <v>1908</v>
      </c>
      <c r="E194" s="124">
        <v>0.67830000000000001</v>
      </c>
      <c r="F194" s="123">
        <v>2.48</v>
      </c>
      <c r="G194" s="134">
        <v>1</v>
      </c>
      <c r="H194" s="123">
        <f t="shared" si="2"/>
        <v>0.8</v>
      </c>
    </row>
    <row r="195" spans="1:8" x14ac:dyDescent="0.2">
      <c r="A195" s="68" t="s">
        <v>205</v>
      </c>
      <c r="B195" s="133" t="s">
        <v>1715</v>
      </c>
      <c r="C195" s="68" t="s">
        <v>1925</v>
      </c>
      <c r="D195" s="68" t="s">
        <v>1908</v>
      </c>
      <c r="E195" s="124">
        <v>0.84009999999999996</v>
      </c>
      <c r="F195" s="123">
        <v>3.19</v>
      </c>
      <c r="G195" s="134">
        <v>1</v>
      </c>
      <c r="H195" s="123">
        <f t="shared" si="2"/>
        <v>0.95</v>
      </c>
    </row>
    <row r="196" spans="1:8" x14ac:dyDescent="0.2">
      <c r="A196" s="68" t="s">
        <v>206</v>
      </c>
      <c r="B196" s="133" t="s">
        <v>1715</v>
      </c>
      <c r="C196" s="68" t="s">
        <v>1925</v>
      </c>
      <c r="D196" s="68" t="s">
        <v>1908</v>
      </c>
      <c r="E196" s="124">
        <v>1.2089000000000001</v>
      </c>
      <c r="F196" s="123">
        <v>5.79</v>
      </c>
      <c r="G196" s="134">
        <v>1</v>
      </c>
      <c r="H196" s="123">
        <f t="shared" si="2"/>
        <v>0.95</v>
      </c>
    </row>
    <row r="197" spans="1:8" x14ac:dyDescent="0.2">
      <c r="A197" s="68" t="s">
        <v>207</v>
      </c>
      <c r="B197" s="133" t="s">
        <v>1494</v>
      </c>
      <c r="C197" s="68" t="s">
        <v>1925</v>
      </c>
      <c r="D197" s="68" t="s">
        <v>1900</v>
      </c>
      <c r="E197" s="124">
        <v>0.38379999999999997</v>
      </c>
      <c r="F197" s="123">
        <v>1.95</v>
      </c>
      <c r="G197" s="134">
        <v>1</v>
      </c>
      <c r="H197" s="123">
        <f t="shared" si="2"/>
        <v>0.8</v>
      </c>
    </row>
    <row r="198" spans="1:8" x14ac:dyDescent="0.2">
      <c r="A198" s="68" t="s">
        <v>208</v>
      </c>
      <c r="B198" s="133" t="s">
        <v>1494</v>
      </c>
      <c r="C198" s="68" t="s">
        <v>1925</v>
      </c>
      <c r="D198" s="68" t="s">
        <v>1900</v>
      </c>
      <c r="E198" s="124">
        <v>0.53439999999999999</v>
      </c>
      <c r="F198" s="123">
        <v>2.73</v>
      </c>
      <c r="G198" s="134">
        <v>1</v>
      </c>
      <c r="H198" s="123">
        <f t="shared" si="2"/>
        <v>0.8</v>
      </c>
    </row>
    <row r="199" spans="1:8" x14ac:dyDescent="0.2">
      <c r="A199" s="68" t="s">
        <v>209</v>
      </c>
      <c r="B199" s="133" t="s">
        <v>1494</v>
      </c>
      <c r="C199" s="68" t="s">
        <v>1925</v>
      </c>
      <c r="D199" s="68" t="s">
        <v>1900</v>
      </c>
      <c r="E199" s="124">
        <v>0.75819999999999999</v>
      </c>
      <c r="F199" s="123">
        <v>3.97</v>
      </c>
      <c r="G199" s="134">
        <v>1</v>
      </c>
      <c r="H199" s="123">
        <f t="shared" si="2"/>
        <v>0.95</v>
      </c>
    </row>
    <row r="200" spans="1:8" x14ac:dyDescent="0.2">
      <c r="A200" s="68" t="s">
        <v>210</v>
      </c>
      <c r="B200" s="133" t="s">
        <v>1494</v>
      </c>
      <c r="C200" s="68" t="s">
        <v>1925</v>
      </c>
      <c r="D200" s="68" t="s">
        <v>1900</v>
      </c>
      <c r="E200" s="124">
        <v>1.333</v>
      </c>
      <c r="F200" s="123">
        <v>6.15</v>
      </c>
      <c r="G200" s="134">
        <v>1</v>
      </c>
      <c r="H200" s="123">
        <f t="shared" si="2"/>
        <v>0.95</v>
      </c>
    </row>
    <row r="201" spans="1:8" x14ac:dyDescent="0.2">
      <c r="A201" s="68" t="s">
        <v>211</v>
      </c>
      <c r="B201" s="133" t="s">
        <v>1716</v>
      </c>
      <c r="C201" s="68" t="s">
        <v>1925</v>
      </c>
      <c r="D201" s="68" t="s">
        <v>1909</v>
      </c>
      <c r="E201" s="124">
        <v>0.4284</v>
      </c>
      <c r="F201" s="123">
        <v>2.11</v>
      </c>
      <c r="G201" s="134">
        <v>1</v>
      </c>
      <c r="H201" s="123">
        <f t="shared" si="2"/>
        <v>0.8</v>
      </c>
    </row>
    <row r="202" spans="1:8" x14ac:dyDescent="0.2">
      <c r="A202" s="68" t="s">
        <v>212</v>
      </c>
      <c r="B202" s="133" t="s">
        <v>1716</v>
      </c>
      <c r="C202" s="68" t="s">
        <v>1925</v>
      </c>
      <c r="D202" s="68" t="s">
        <v>1909</v>
      </c>
      <c r="E202" s="124">
        <v>0.60929999999999995</v>
      </c>
      <c r="F202" s="123">
        <v>2.76</v>
      </c>
      <c r="G202" s="134">
        <v>1</v>
      </c>
      <c r="H202" s="123">
        <f t="shared" ref="H202:H265" si="3">IF(_xlfn.NUMBERVALUE(RIGHT($A202,1))&gt;2,0.95,0.8)</f>
        <v>0.8</v>
      </c>
    </row>
    <row r="203" spans="1:8" x14ac:dyDescent="0.2">
      <c r="A203" s="68" t="s">
        <v>213</v>
      </c>
      <c r="B203" s="133" t="s">
        <v>1716</v>
      </c>
      <c r="C203" s="68" t="s">
        <v>1925</v>
      </c>
      <c r="D203" s="68" t="s">
        <v>1909</v>
      </c>
      <c r="E203" s="124">
        <v>1.0718000000000001</v>
      </c>
      <c r="F203" s="123">
        <v>4.58</v>
      </c>
      <c r="G203" s="134">
        <v>1</v>
      </c>
      <c r="H203" s="123">
        <f t="shared" si="3"/>
        <v>0.95</v>
      </c>
    </row>
    <row r="204" spans="1:8" x14ac:dyDescent="0.2">
      <c r="A204" s="68" t="s">
        <v>214</v>
      </c>
      <c r="B204" s="133" t="s">
        <v>1716</v>
      </c>
      <c r="C204" s="68" t="s">
        <v>1925</v>
      </c>
      <c r="D204" s="68" t="s">
        <v>1909</v>
      </c>
      <c r="E204" s="124">
        <v>1.7424999999999999</v>
      </c>
      <c r="F204" s="123">
        <v>7.35</v>
      </c>
      <c r="G204" s="134">
        <v>1</v>
      </c>
      <c r="H204" s="123">
        <f t="shared" si="3"/>
        <v>0.95</v>
      </c>
    </row>
    <row r="205" spans="1:8" x14ac:dyDescent="0.2">
      <c r="A205" s="68" t="s">
        <v>215</v>
      </c>
      <c r="B205" s="133" t="s">
        <v>1717</v>
      </c>
      <c r="C205" s="68" t="s">
        <v>1925</v>
      </c>
      <c r="D205" s="68" t="s">
        <v>1908</v>
      </c>
      <c r="E205" s="124">
        <v>0.54310000000000003</v>
      </c>
      <c r="F205" s="123">
        <v>2.2400000000000002</v>
      </c>
      <c r="G205" s="134">
        <v>1</v>
      </c>
      <c r="H205" s="123">
        <f t="shared" si="3"/>
        <v>0.8</v>
      </c>
    </row>
    <row r="206" spans="1:8" x14ac:dyDescent="0.2">
      <c r="A206" s="68" t="s">
        <v>216</v>
      </c>
      <c r="B206" s="133" t="s">
        <v>1717</v>
      </c>
      <c r="C206" s="68" t="s">
        <v>1925</v>
      </c>
      <c r="D206" s="68" t="s">
        <v>1908</v>
      </c>
      <c r="E206" s="124">
        <v>0.72750000000000004</v>
      </c>
      <c r="F206" s="123">
        <v>2.89</v>
      </c>
      <c r="G206" s="134">
        <v>1</v>
      </c>
      <c r="H206" s="123">
        <f t="shared" si="3"/>
        <v>0.8</v>
      </c>
    </row>
    <row r="207" spans="1:8" x14ac:dyDescent="0.2">
      <c r="A207" s="68" t="s">
        <v>217</v>
      </c>
      <c r="B207" s="133" t="s">
        <v>1717</v>
      </c>
      <c r="C207" s="68" t="s">
        <v>1925</v>
      </c>
      <c r="D207" s="68" t="s">
        <v>1908</v>
      </c>
      <c r="E207" s="124">
        <v>1.1126</v>
      </c>
      <c r="F207" s="123">
        <v>4.78</v>
      </c>
      <c r="G207" s="134">
        <v>1</v>
      </c>
      <c r="H207" s="123">
        <f t="shared" si="3"/>
        <v>0.95</v>
      </c>
    </row>
    <row r="208" spans="1:8" x14ac:dyDescent="0.2">
      <c r="A208" s="68" t="s">
        <v>218</v>
      </c>
      <c r="B208" s="133" t="s">
        <v>1717</v>
      </c>
      <c r="C208" s="68" t="s">
        <v>1925</v>
      </c>
      <c r="D208" s="68" t="s">
        <v>1908</v>
      </c>
      <c r="E208" s="124">
        <v>2.1758000000000002</v>
      </c>
      <c r="F208" s="123">
        <v>7.66</v>
      </c>
      <c r="G208" s="134">
        <v>1</v>
      </c>
      <c r="H208" s="123">
        <f t="shared" si="3"/>
        <v>0.95</v>
      </c>
    </row>
    <row r="209" spans="1:8" x14ac:dyDescent="0.2">
      <c r="A209" s="68" t="s">
        <v>219</v>
      </c>
      <c r="B209" s="133" t="s">
        <v>1718</v>
      </c>
      <c r="C209" s="68" t="s">
        <v>1925</v>
      </c>
      <c r="D209" s="68" t="s">
        <v>1910</v>
      </c>
      <c r="E209" s="124">
        <v>1.8033999999999999</v>
      </c>
      <c r="F209" s="123">
        <v>3.66</v>
      </c>
      <c r="G209" s="134">
        <v>1</v>
      </c>
      <c r="H209" s="123">
        <f t="shared" si="3"/>
        <v>0.8</v>
      </c>
    </row>
    <row r="210" spans="1:8" x14ac:dyDescent="0.2">
      <c r="A210" s="68" t="s">
        <v>220</v>
      </c>
      <c r="B210" s="133" t="s">
        <v>1718</v>
      </c>
      <c r="C210" s="68" t="s">
        <v>1925</v>
      </c>
      <c r="D210" s="68" t="s">
        <v>1910</v>
      </c>
      <c r="E210" s="124">
        <v>2.2128000000000001</v>
      </c>
      <c r="F210" s="123">
        <v>5.43</v>
      </c>
      <c r="G210" s="134">
        <v>1</v>
      </c>
      <c r="H210" s="123">
        <f t="shared" si="3"/>
        <v>0.8</v>
      </c>
    </row>
    <row r="211" spans="1:8" x14ac:dyDescent="0.2">
      <c r="A211" s="68" t="s">
        <v>221</v>
      </c>
      <c r="B211" s="133" t="s">
        <v>1718</v>
      </c>
      <c r="C211" s="68" t="s">
        <v>1925</v>
      </c>
      <c r="D211" s="68" t="s">
        <v>1910</v>
      </c>
      <c r="E211" s="124">
        <v>3.4028</v>
      </c>
      <c r="F211" s="123">
        <v>9.1999999999999993</v>
      </c>
      <c r="G211" s="134">
        <v>1</v>
      </c>
      <c r="H211" s="123">
        <f t="shared" si="3"/>
        <v>0.95</v>
      </c>
    </row>
    <row r="212" spans="1:8" x14ac:dyDescent="0.2">
      <c r="A212" s="68" t="s">
        <v>222</v>
      </c>
      <c r="B212" s="133" t="s">
        <v>1718</v>
      </c>
      <c r="C212" s="68" t="s">
        <v>1925</v>
      </c>
      <c r="D212" s="68" t="s">
        <v>1910</v>
      </c>
      <c r="E212" s="124">
        <v>5.9657</v>
      </c>
      <c r="F212" s="123">
        <v>15.62</v>
      </c>
      <c r="G212" s="134">
        <v>1</v>
      </c>
      <c r="H212" s="123">
        <f t="shared" si="3"/>
        <v>0.95</v>
      </c>
    </row>
    <row r="213" spans="1:8" x14ac:dyDescent="0.2">
      <c r="A213" s="68" t="s">
        <v>223</v>
      </c>
      <c r="B213" s="133" t="s">
        <v>1719</v>
      </c>
      <c r="C213" s="68" t="s">
        <v>1925</v>
      </c>
      <c r="D213" s="68" t="s">
        <v>1910</v>
      </c>
      <c r="E213" s="124">
        <v>1.3446</v>
      </c>
      <c r="F213" s="123">
        <v>3.12</v>
      </c>
      <c r="G213" s="134">
        <v>1</v>
      </c>
      <c r="H213" s="123">
        <f t="shared" si="3"/>
        <v>0.8</v>
      </c>
    </row>
    <row r="214" spans="1:8" x14ac:dyDescent="0.2">
      <c r="A214" s="68" t="s">
        <v>224</v>
      </c>
      <c r="B214" s="133" t="s">
        <v>1719</v>
      </c>
      <c r="C214" s="68" t="s">
        <v>1925</v>
      </c>
      <c r="D214" s="68" t="s">
        <v>1910</v>
      </c>
      <c r="E214" s="124">
        <v>1.8403</v>
      </c>
      <c r="F214" s="123">
        <v>5.26</v>
      </c>
      <c r="G214" s="134">
        <v>1</v>
      </c>
      <c r="H214" s="123">
        <f t="shared" si="3"/>
        <v>0.8</v>
      </c>
    </row>
    <row r="215" spans="1:8" x14ac:dyDescent="0.2">
      <c r="A215" s="68" t="s">
        <v>225</v>
      </c>
      <c r="B215" s="133" t="s">
        <v>1719</v>
      </c>
      <c r="C215" s="68" t="s">
        <v>1925</v>
      </c>
      <c r="D215" s="68" t="s">
        <v>1910</v>
      </c>
      <c r="E215" s="124">
        <v>2.9192999999999998</v>
      </c>
      <c r="F215" s="123">
        <v>10.01</v>
      </c>
      <c r="G215" s="134">
        <v>1</v>
      </c>
      <c r="H215" s="123">
        <f t="shared" si="3"/>
        <v>0.95</v>
      </c>
    </row>
    <row r="216" spans="1:8" x14ac:dyDescent="0.2">
      <c r="A216" s="68" t="s">
        <v>226</v>
      </c>
      <c r="B216" s="133" t="s">
        <v>1719</v>
      </c>
      <c r="C216" s="68" t="s">
        <v>1925</v>
      </c>
      <c r="D216" s="68" t="s">
        <v>1910</v>
      </c>
      <c r="E216" s="124">
        <v>5.0430000000000001</v>
      </c>
      <c r="F216" s="123">
        <v>15.52</v>
      </c>
      <c r="G216" s="134">
        <v>1</v>
      </c>
      <c r="H216" s="123">
        <f t="shared" si="3"/>
        <v>0.95</v>
      </c>
    </row>
    <row r="217" spans="1:8" x14ac:dyDescent="0.2">
      <c r="A217" s="68" t="s">
        <v>227</v>
      </c>
      <c r="B217" s="133" t="s">
        <v>1720</v>
      </c>
      <c r="C217" s="68" t="s">
        <v>1925</v>
      </c>
      <c r="D217" s="68" t="s">
        <v>1900</v>
      </c>
      <c r="E217" s="124">
        <v>3.2073</v>
      </c>
      <c r="F217" s="123">
        <v>11.39</v>
      </c>
      <c r="G217" s="134">
        <v>1</v>
      </c>
      <c r="H217" s="123">
        <f t="shared" si="3"/>
        <v>0.8</v>
      </c>
    </row>
    <row r="218" spans="1:8" x14ac:dyDescent="0.2">
      <c r="A218" s="68" t="s">
        <v>228</v>
      </c>
      <c r="B218" s="133" t="s">
        <v>1720</v>
      </c>
      <c r="C218" s="68" t="s">
        <v>1925</v>
      </c>
      <c r="D218" s="68" t="s">
        <v>1900</v>
      </c>
      <c r="E218" s="124">
        <v>3.4803999999999999</v>
      </c>
      <c r="F218" s="123">
        <v>11.59</v>
      </c>
      <c r="G218" s="134">
        <v>1</v>
      </c>
      <c r="H218" s="123">
        <f t="shared" si="3"/>
        <v>0.8</v>
      </c>
    </row>
    <row r="219" spans="1:8" x14ac:dyDescent="0.2">
      <c r="A219" s="68" t="s">
        <v>229</v>
      </c>
      <c r="B219" s="133" t="s">
        <v>1720</v>
      </c>
      <c r="C219" s="68" t="s">
        <v>1925</v>
      </c>
      <c r="D219" s="68" t="s">
        <v>1900</v>
      </c>
      <c r="E219" s="124">
        <v>4.2419000000000002</v>
      </c>
      <c r="F219" s="123">
        <v>13.62</v>
      </c>
      <c r="G219" s="134">
        <v>1</v>
      </c>
      <c r="H219" s="123">
        <f t="shared" si="3"/>
        <v>0.95</v>
      </c>
    </row>
    <row r="220" spans="1:8" x14ac:dyDescent="0.2">
      <c r="A220" s="68" t="s">
        <v>230</v>
      </c>
      <c r="B220" s="133" t="s">
        <v>1720</v>
      </c>
      <c r="C220" s="68" t="s">
        <v>1925</v>
      </c>
      <c r="D220" s="68" t="s">
        <v>1900</v>
      </c>
      <c r="E220" s="124">
        <v>5.6544999999999996</v>
      </c>
      <c r="F220" s="123">
        <v>16.41</v>
      </c>
      <c r="G220" s="134">
        <v>1</v>
      </c>
      <c r="H220" s="123">
        <f t="shared" si="3"/>
        <v>0.95</v>
      </c>
    </row>
    <row r="221" spans="1:8" x14ac:dyDescent="0.2">
      <c r="A221" s="68" t="s">
        <v>231</v>
      </c>
      <c r="B221" s="133" t="s">
        <v>1495</v>
      </c>
      <c r="C221" s="68" t="s">
        <v>1925</v>
      </c>
      <c r="D221" s="68" t="s">
        <v>1900</v>
      </c>
      <c r="E221" s="124">
        <v>1.2351000000000001</v>
      </c>
      <c r="F221" s="123">
        <v>6.12</v>
      </c>
      <c r="G221" s="134">
        <v>1</v>
      </c>
      <c r="H221" s="123">
        <f t="shared" si="3"/>
        <v>0.8</v>
      </c>
    </row>
    <row r="222" spans="1:8" x14ac:dyDescent="0.2">
      <c r="A222" s="68" t="s">
        <v>232</v>
      </c>
      <c r="B222" s="133" t="s">
        <v>1495</v>
      </c>
      <c r="C222" s="68" t="s">
        <v>1925</v>
      </c>
      <c r="D222" s="68" t="s">
        <v>1900</v>
      </c>
      <c r="E222" s="124">
        <v>1.6777</v>
      </c>
      <c r="F222" s="123">
        <v>7.87</v>
      </c>
      <c r="G222" s="134">
        <v>1</v>
      </c>
      <c r="H222" s="123">
        <f t="shared" si="3"/>
        <v>0.8</v>
      </c>
    </row>
    <row r="223" spans="1:8" x14ac:dyDescent="0.2">
      <c r="A223" s="68" t="s">
        <v>233</v>
      </c>
      <c r="B223" s="133" t="s">
        <v>1495</v>
      </c>
      <c r="C223" s="68" t="s">
        <v>1925</v>
      </c>
      <c r="D223" s="68" t="s">
        <v>1900</v>
      </c>
      <c r="E223" s="124">
        <v>2.2683</v>
      </c>
      <c r="F223" s="123">
        <v>9.99</v>
      </c>
      <c r="G223" s="134">
        <v>1</v>
      </c>
      <c r="H223" s="123">
        <f t="shared" si="3"/>
        <v>0.95</v>
      </c>
    </row>
    <row r="224" spans="1:8" x14ac:dyDescent="0.2">
      <c r="A224" s="68" t="s">
        <v>234</v>
      </c>
      <c r="B224" s="133" t="s">
        <v>1495</v>
      </c>
      <c r="C224" s="68" t="s">
        <v>1925</v>
      </c>
      <c r="D224" s="68" t="s">
        <v>1900</v>
      </c>
      <c r="E224" s="124">
        <v>3.0567000000000002</v>
      </c>
      <c r="F224" s="123">
        <v>11.76</v>
      </c>
      <c r="G224" s="134">
        <v>1</v>
      </c>
      <c r="H224" s="123">
        <f t="shared" si="3"/>
        <v>0.95</v>
      </c>
    </row>
    <row r="225" spans="1:8" x14ac:dyDescent="0.2">
      <c r="A225" s="68" t="s">
        <v>235</v>
      </c>
      <c r="B225" s="133" t="s">
        <v>1721</v>
      </c>
      <c r="C225" s="68" t="s">
        <v>1925</v>
      </c>
      <c r="D225" s="68" t="s">
        <v>1911</v>
      </c>
      <c r="E225" s="124">
        <v>0.5232</v>
      </c>
      <c r="F225" s="123">
        <v>2.92</v>
      </c>
      <c r="G225" s="134">
        <v>1</v>
      </c>
      <c r="H225" s="123">
        <f t="shared" si="3"/>
        <v>0.8</v>
      </c>
    </row>
    <row r="226" spans="1:8" x14ac:dyDescent="0.2">
      <c r="A226" s="68" t="s">
        <v>236</v>
      </c>
      <c r="B226" s="133" t="s">
        <v>1721</v>
      </c>
      <c r="C226" s="68" t="s">
        <v>1925</v>
      </c>
      <c r="D226" s="68" t="s">
        <v>1911</v>
      </c>
      <c r="E226" s="124">
        <v>0.628</v>
      </c>
      <c r="F226" s="123">
        <v>3.62</v>
      </c>
      <c r="G226" s="134">
        <v>1</v>
      </c>
      <c r="H226" s="123">
        <f t="shared" si="3"/>
        <v>0.8</v>
      </c>
    </row>
    <row r="227" spans="1:8" x14ac:dyDescent="0.2">
      <c r="A227" s="68" t="s">
        <v>237</v>
      </c>
      <c r="B227" s="133" t="s">
        <v>1721</v>
      </c>
      <c r="C227" s="68" t="s">
        <v>1925</v>
      </c>
      <c r="D227" s="68" t="s">
        <v>1911</v>
      </c>
      <c r="E227" s="124">
        <v>1.1071</v>
      </c>
      <c r="F227" s="123">
        <v>5.42</v>
      </c>
      <c r="G227" s="134">
        <v>1</v>
      </c>
      <c r="H227" s="123">
        <f t="shared" si="3"/>
        <v>0.95</v>
      </c>
    </row>
    <row r="228" spans="1:8" x14ac:dyDescent="0.2">
      <c r="A228" s="68" t="s">
        <v>238</v>
      </c>
      <c r="B228" s="133" t="s">
        <v>1721</v>
      </c>
      <c r="C228" s="68" t="s">
        <v>1925</v>
      </c>
      <c r="D228" s="68" t="s">
        <v>1911</v>
      </c>
      <c r="E228" s="124">
        <v>1.8854</v>
      </c>
      <c r="F228" s="123">
        <v>7.21</v>
      </c>
      <c r="G228" s="134">
        <v>1</v>
      </c>
      <c r="H228" s="123">
        <f t="shared" si="3"/>
        <v>0.95</v>
      </c>
    </row>
    <row r="229" spans="1:8" x14ac:dyDescent="0.2">
      <c r="A229" s="68" t="s">
        <v>239</v>
      </c>
      <c r="B229" s="133" t="s">
        <v>1496</v>
      </c>
      <c r="C229" s="68" t="s">
        <v>1925</v>
      </c>
      <c r="D229" s="68" t="s">
        <v>1900</v>
      </c>
      <c r="E229" s="124">
        <v>0.47689999999999999</v>
      </c>
      <c r="F229" s="123">
        <v>2.5299999999999998</v>
      </c>
      <c r="G229" s="134">
        <v>1</v>
      </c>
      <c r="H229" s="123">
        <f t="shared" si="3"/>
        <v>0.8</v>
      </c>
    </row>
    <row r="230" spans="1:8" x14ac:dyDescent="0.2">
      <c r="A230" s="68" t="s">
        <v>240</v>
      </c>
      <c r="B230" s="133" t="s">
        <v>1496</v>
      </c>
      <c r="C230" s="68" t="s">
        <v>1925</v>
      </c>
      <c r="D230" s="68" t="s">
        <v>1900</v>
      </c>
      <c r="E230" s="124">
        <v>0.73419999999999996</v>
      </c>
      <c r="F230" s="123">
        <v>3.61</v>
      </c>
      <c r="G230" s="134">
        <v>1</v>
      </c>
      <c r="H230" s="123">
        <f t="shared" si="3"/>
        <v>0.8</v>
      </c>
    </row>
    <row r="231" spans="1:8" x14ac:dyDescent="0.2">
      <c r="A231" s="68" t="s">
        <v>241</v>
      </c>
      <c r="B231" s="133" t="s">
        <v>1496</v>
      </c>
      <c r="C231" s="68" t="s">
        <v>1925</v>
      </c>
      <c r="D231" s="68" t="s">
        <v>1900</v>
      </c>
      <c r="E231" s="124">
        <v>1.1265000000000001</v>
      </c>
      <c r="F231" s="123">
        <v>5.18</v>
      </c>
      <c r="G231" s="134">
        <v>1</v>
      </c>
      <c r="H231" s="123">
        <f t="shared" si="3"/>
        <v>0.95</v>
      </c>
    </row>
    <row r="232" spans="1:8" x14ac:dyDescent="0.2">
      <c r="A232" s="68" t="s">
        <v>242</v>
      </c>
      <c r="B232" s="133" t="s">
        <v>1496</v>
      </c>
      <c r="C232" s="68" t="s">
        <v>1925</v>
      </c>
      <c r="D232" s="68" t="s">
        <v>1900</v>
      </c>
      <c r="E232" s="124">
        <v>1.9684999999999999</v>
      </c>
      <c r="F232" s="123">
        <v>6.51</v>
      </c>
      <c r="G232" s="134">
        <v>1</v>
      </c>
      <c r="H232" s="123">
        <f t="shared" si="3"/>
        <v>0.95</v>
      </c>
    </row>
    <row r="233" spans="1:8" x14ac:dyDescent="0.2">
      <c r="A233" s="68" t="s">
        <v>243</v>
      </c>
      <c r="B233" s="133" t="s">
        <v>1497</v>
      </c>
      <c r="C233" s="68" t="s">
        <v>1925</v>
      </c>
      <c r="D233" s="68" t="s">
        <v>1900</v>
      </c>
      <c r="E233" s="124">
        <v>0.58040000000000003</v>
      </c>
      <c r="F233" s="123">
        <v>2.36</v>
      </c>
      <c r="G233" s="134">
        <v>1</v>
      </c>
      <c r="H233" s="123">
        <f t="shared" si="3"/>
        <v>0.8</v>
      </c>
    </row>
    <row r="234" spans="1:8" x14ac:dyDescent="0.2">
      <c r="A234" s="68" t="s">
        <v>244</v>
      </c>
      <c r="B234" s="133" t="s">
        <v>1497</v>
      </c>
      <c r="C234" s="68" t="s">
        <v>1925</v>
      </c>
      <c r="D234" s="68" t="s">
        <v>1900</v>
      </c>
      <c r="E234" s="124">
        <v>0.77380000000000004</v>
      </c>
      <c r="F234" s="123">
        <v>3.3</v>
      </c>
      <c r="G234" s="134">
        <v>1</v>
      </c>
      <c r="H234" s="123">
        <f t="shared" si="3"/>
        <v>0.8</v>
      </c>
    </row>
    <row r="235" spans="1:8" x14ac:dyDescent="0.2">
      <c r="A235" s="68" t="s">
        <v>245</v>
      </c>
      <c r="B235" s="133" t="s">
        <v>1497</v>
      </c>
      <c r="C235" s="68" t="s">
        <v>1925</v>
      </c>
      <c r="D235" s="68" t="s">
        <v>1900</v>
      </c>
      <c r="E235" s="124">
        <v>1.1544000000000001</v>
      </c>
      <c r="F235" s="123">
        <v>4.71</v>
      </c>
      <c r="G235" s="134">
        <v>1</v>
      </c>
      <c r="H235" s="123">
        <f t="shared" si="3"/>
        <v>0.95</v>
      </c>
    </row>
    <row r="236" spans="1:8" x14ac:dyDescent="0.2">
      <c r="A236" s="68" t="s">
        <v>246</v>
      </c>
      <c r="B236" s="133" t="s">
        <v>1497</v>
      </c>
      <c r="C236" s="68" t="s">
        <v>1925</v>
      </c>
      <c r="D236" s="68" t="s">
        <v>1900</v>
      </c>
      <c r="E236" s="124">
        <v>1.7690999999999999</v>
      </c>
      <c r="F236" s="123">
        <v>6.32</v>
      </c>
      <c r="G236" s="134">
        <v>1</v>
      </c>
      <c r="H236" s="123">
        <f t="shared" si="3"/>
        <v>0.95</v>
      </c>
    </row>
    <row r="237" spans="1:8" x14ac:dyDescent="0.2">
      <c r="A237" s="68" t="s">
        <v>247</v>
      </c>
      <c r="B237" s="133" t="s">
        <v>1722</v>
      </c>
      <c r="C237" s="68" t="s">
        <v>1925</v>
      </c>
      <c r="D237" s="68" t="s">
        <v>1910</v>
      </c>
      <c r="E237" s="124">
        <v>0.76</v>
      </c>
      <c r="F237" s="123">
        <v>2.9</v>
      </c>
      <c r="G237" s="134">
        <v>1</v>
      </c>
      <c r="H237" s="123">
        <f t="shared" si="3"/>
        <v>0.8</v>
      </c>
    </row>
    <row r="238" spans="1:8" x14ac:dyDescent="0.2">
      <c r="A238" s="68" t="s">
        <v>248</v>
      </c>
      <c r="B238" s="133" t="s">
        <v>1722</v>
      </c>
      <c r="C238" s="68" t="s">
        <v>1925</v>
      </c>
      <c r="D238" s="68" t="s">
        <v>1910</v>
      </c>
      <c r="E238" s="124">
        <v>0.89659999999999995</v>
      </c>
      <c r="F238" s="123">
        <v>3.43</v>
      </c>
      <c r="G238" s="134">
        <v>1</v>
      </c>
      <c r="H238" s="123">
        <f t="shared" si="3"/>
        <v>0.8</v>
      </c>
    </row>
    <row r="239" spans="1:8" x14ac:dyDescent="0.2">
      <c r="A239" s="68" t="s">
        <v>249</v>
      </c>
      <c r="B239" s="133" t="s">
        <v>1722</v>
      </c>
      <c r="C239" s="68" t="s">
        <v>1925</v>
      </c>
      <c r="D239" s="68" t="s">
        <v>1910</v>
      </c>
      <c r="E239" s="124">
        <v>1.2744</v>
      </c>
      <c r="F239" s="123">
        <v>5.0999999999999996</v>
      </c>
      <c r="G239" s="134">
        <v>1</v>
      </c>
      <c r="H239" s="123">
        <f t="shared" si="3"/>
        <v>0.95</v>
      </c>
    </row>
    <row r="240" spans="1:8" x14ac:dyDescent="0.2">
      <c r="A240" s="68" t="s">
        <v>250</v>
      </c>
      <c r="B240" s="133" t="s">
        <v>1722</v>
      </c>
      <c r="C240" s="68" t="s">
        <v>1925</v>
      </c>
      <c r="D240" s="68" t="s">
        <v>1910</v>
      </c>
      <c r="E240" s="124">
        <v>2.1107999999999998</v>
      </c>
      <c r="F240" s="123">
        <v>7.57</v>
      </c>
      <c r="G240" s="134">
        <v>1</v>
      </c>
      <c r="H240" s="123">
        <f t="shared" si="3"/>
        <v>0.95</v>
      </c>
    </row>
    <row r="241" spans="1:8" x14ac:dyDescent="0.2">
      <c r="A241" s="68" t="s">
        <v>251</v>
      </c>
      <c r="B241" s="133" t="s">
        <v>1498</v>
      </c>
      <c r="C241" s="68" t="s">
        <v>1925</v>
      </c>
      <c r="D241" s="68" t="s">
        <v>1904</v>
      </c>
      <c r="E241" s="124">
        <v>0.73950000000000005</v>
      </c>
      <c r="F241" s="123">
        <v>3.03</v>
      </c>
      <c r="G241" s="134">
        <v>1</v>
      </c>
      <c r="H241" s="123">
        <f t="shared" si="3"/>
        <v>0.8</v>
      </c>
    </row>
    <row r="242" spans="1:8" x14ac:dyDescent="0.2">
      <c r="A242" s="68" t="s">
        <v>252</v>
      </c>
      <c r="B242" s="133" t="s">
        <v>1498</v>
      </c>
      <c r="C242" s="68" t="s">
        <v>1925</v>
      </c>
      <c r="D242" s="68" t="s">
        <v>1904</v>
      </c>
      <c r="E242" s="124">
        <v>0.97729999999999995</v>
      </c>
      <c r="F242" s="123">
        <v>4.16</v>
      </c>
      <c r="G242" s="134">
        <v>1</v>
      </c>
      <c r="H242" s="123">
        <f t="shared" si="3"/>
        <v>0.8</v>
      </c>
    </row>
    <row r="243" spans="1:8" x14ac:dyDescent="0.2">
      <c r="A243" s="68" t="s">
        <v>253</v>
      </c>
      <c r="B243" s="133" t="s">
        <v>1498</v>
      </c>
      <c r="C243" s="68" t="s">
        <v>1925</v>
      </c>
      <c r="D243" s="68" t="s">
        <v>1904</v>
      </c>
      <c r="E243" s="124">
        <v>1.3797999999999999</v>
      </c>
      <c r="F243" s="123">
        <v>6.2</v>
      </c>
      <c r="G243" s="134">
        <v>1</v>
      </c>
      <c r="H243" s="123">
        <f t="shared" si="3"/>
        <v>0.95</v>
      </c>
    </row>
    <row r="244" spans="1:8" x14ac:dyDescent="0.2">
      <c r="A244" s="68" t="s">
        <v>254</v>
      </c>
      <c r="B244" s="133" t="s">
        <v>1498</v>
      </c>
      <c r="C244" s="68" t="s">
        <v>1925</v>
      </c>
      <c r="D244" s="68" t="s">
        <v>1904</v>
      </c>
      <c r="E244" s="124">
        <v>2.0792000000000002</v>
      </c>
      <c r="F244" s="123">
        <v>8.4600000000000009</v>
      </c>
      <c r="G244" s="134">
        <v>1</v>
      </c>
      <c r="H244" s="123">
        <f t="shared" si="3"/>
        <v>0.95</v>
      </c>
    </row>
    <row r="245" spans="1:8" x14ac:dyDescent="0.2">
      <c r="A245" s="68" t="s">
        <v>255</v>
      </c>
      <c r="B245" s="133" t="s">
        <v>1723</v>
      </c>
      <c r="C245" s="68" t="s">
        <v>1925</v>
      </c>
      <c r="D245" s="68" t="s">
        <v>1900</v>
      </c>
      <c r="E245" s="124">
        <v>0.63029999999999997</v>
      </c>
      <c r="F245" s="123">
        <v>3.62</v>
      </c>
      <c r="G245" s="134">
        <v>1</v>
      </c>
      <c r="H245" s="123">
        <f t="shared" si="3"/>
        <v>0.8</v>
      </c>
    </row>
    <row r="246" spans="1:8" x14ac:dyDescent="0.2">
      <c r="A246" s="68" t="s">
        <v>256</v>
      </c>
      <c r="B246" s="133" t="s">
        <v>1723</v>
      </c>
      <c r="C246" s="68" t="s">
        <v>1925</v>
      </c>
      <c r="D246" s="68" t="s">
        <v>1900</v>
      </c>
      <c r="E246" s="124">
        <v>0.80869999999999997</v>
      </c>
      <c r="F246" s="123">
        <v>4.47</v>
      </c>
      <c r="G246" s="134">
        <v>1</v>
      </c>
      <c r="H246" s="123">
        <f t="shared" si="3"/>
        <v>0.8</v>
      </c>
    </row>
    <row r="247" spans="1:8" x14ac:dyDescent="0.2">
      <c r="A247" s="68" t="s">
        <v>257</v>
      </c>
      <c r="B247" s="133" t="s">
        <v>1723</v>
      </c>
      <c r="C247" s="68" t="s">
        <v>1925</v>
      </c>
      <c r="D247" s="68" t="s">
        <v>1900</v>
      </c>
      <c r="E247" s="124">
        <v>1.1407</v>
      </c>
      <c r="F247" s="123">
        <v>5.96</v>
      </c>
      <c r="G247" s="134">
        <v>1</v>
      </c>
      <c r="H247" s="123">
        <f t="shared" si="3"/>
        <v>0.95</v>
      </c>
    </row>
    <row r="248" spans="1:8" x14ac:dyDescent="0.2">
      <c r="A248" s="68" t="s">
        <v>258</v>
      </c>
      <c r="B248" s="133" t="s">
        <v>1723</v>
      </c>
      <c r="C248" s="68" t="s">
        <v>1925</v>
      </c>
      <c r="D248" s="68" t="s">
        <v>1900</v>
      </c>
      <c r="E248" s="124">
        <v>1.7377</v>
      </c>
      <c r="F248" s="123">
        <v>7.76</v>
      </c>
      <c r="G248" s="134">
        <v>1</v>
      </c>
      <c r="H248" s="123">
        <f t="shared" si="3"/>
        <v>0.95</v>
      </c>
    </row>
    <row r="249" spans="1:8" x14ac:dyDescent="0.2">
      <c r="A249" s="68" t="s">
        <v>259</v>
      </c>
      <c r="B249" s="133" t="s">
        <v>1724</v>
      </c>
      <c r="C249" s="68" t="s">
        <v>1925</v>
      </c>
      <c r="D249" s="68" t="s">
        <v>1900</v>
      </c>
      <c r="E249" s="124">
        <v>0.34399999999999997</v>
      </c>
      <c r="F249" s="123">
        <v>2.29</v>
      </c>
      <c r="G249" s="134">
        <v>1</v>
      </c>
      <c r="H249" s="123">
        <f t="shared" si="3"/>
        <v>0.8</v>
      </c>
    </row>
    <row r="250" spans="1:8" x14ac:dyDescent="0.2">
      <c r="A250" s="68" t="s">
        <v>260</v>
      </c>
      <c r="B250" s="133" t="s">
        <v>1724</v>
      </c>
      <c r="C250" s="68" t="s">
        <v>1925</v>
      </c>
      <c r="D250" s="68" t="s">
        <v>1900</v>
      </c>
      <c r="E250" s="124">
        <v>0.50360000000000005</v>
      </c>
      <c r="F250" s="123">
        <v>3.01</v>
      </c>
      <c r="G250" s="134">
        <v>1</v>
      </c>
      <c r="H250" s="123">
        <f t="shared" si="3"/>
        <v>0.8</v>
      </c>
    </row>
    <row r="251" spans="1:8" x14ac:dyDescent="0.2">
      <c r="A251" s="68" t="s">
        <v>261</v>
      </c>
      <c r="B251" s="133" t="s">
        <v>1724</v>
      </c>
      <c r="C251" s="68" t="s">
        <v>1925</v>
      </c>
      <c r="D251" s="68" t="s">
        <v>1900</v>
      </c>
      <c r="E251" s="124">
        <v>0.80279999999999996</v>
      </c>
      <c r="F251" s="123">
        <v>4.21</v>
      </c>
      <c r="G251" s="134">
        <v>1</v>
      </c>
      <c r="H251" s="123">
        <f t="shared" si="3"/>
        <v>0.95</v>
      </c>
    </row>
    <row r="252" spans="1:8" x14ac:dyDescent="0.2">
      <c r="A252" s="68" t="s">
        <v>262</v>
      </c>
      <c r="B252" s="133" t="s">
        <v>1724</v>
      </c>
      <c r="C252" s="68" t="s">
        <v>1925</v>
      </c>
      <c r="D252" s="68" t="s">
        <v>1900</v>
      </c>
      <c r="E252" s="124">
        <v>1.8226</v>
      </c>
      <c r="F252" s="123">
        <v>7.39</v>
      </c>
      <c r="G252" s="134">
        <v>1</v>
      </c>
      <c r="H252" s="123">
        <f t="shared" si="3"/>
        <v>0.95</v>
      </c>
    </row>
    <row r="253" spans="1:8" x14ac:dyDescent="0.2">
      <c r="A253" s="68" t="s">
        <v>263</v>
      </c>
      <c r="B253" s="133" t="s">
        <v>1499</v>
      </c>
      <c r="C253" s="68" t="s">
        <v>1925</v>
      </c>
      <c r="D253" s="68" t="s">
        <v>1900</v>
      </c>
      <c r="E253" s="124">
        <v>0.4637</v>
      </c>
      <c r="F253" s="123">
        <v>2.6</v>
      </c>
      <c r="G253" s="134">
        <v>1</v>
      </c>
      <c r="H253" s="123">
        <f t="shared" si="3"/>
        <v>0.8</v>
      </c>
    </row>
    <row r="254" spans="1:8" x14ac:dyDescent="0.2">
      <c r="A254" s="68" t="s">
        <v>264</v>
      </c>
      <c r="B254" s="133" t="s">
        <v>1499</v>
      </c>
      <c r="C254" s="68" t="s">
        <v>1925</v>
      </c>
      <c r="D254" s="68" t="s">
        <v>1900</v>
      </c>
      <c r="E254" s="124">
        <v>0.62519999999999998</v>
      </c>
      <c r="F254" s="123">
        <v>3.42</v>
      </c>
      <c r="G254" s="134">
        <v>1</v>
      </c>
      <c r="H254" s="123">
        <f t="shared" si="3"/>
        <v>0.8</v>
      </c>
    </row>
    <row r="255" spans="1:8" x14ac:dyDescent="0.2">
      <c r="A255" s="68" t="s">
        <v>265</v>
      </c>
      <c r="B255" s="133" t="s">
        <v>1499</v>
      </c>
      <c r="C255" s="68" t="s">
        <v>1925</v>
      </c>
      <c r="D255" s="68" t="s">
        <v>1900</v>
      </c>
      <c r="E255" s="124">
        <v>0.8901</v>
      </c>
      <c r="F255" s="123">
        <v>4.5999999999999996</v>
      </c>
      <c r="G255" s="134">
        <v>1</v>
      </c>
      <c r="H255" s="123">
        <f t="shared" si="3"/>
        <v>0.95</v>
      </c>
    </row>
    <row r="256" spans="1:8" x14ac:dyDescent="0.2">
      <c r="A256" s="68" t="s">
        <v>266</v>
      </c>
      <c r="B256" s="133" t="s">
        <v>1499</v>
      </c>
      <c r="C256" s="68" t="s">
        <v>1925</v>
      </c>
      <c r="D256" s="68" t="s">
        <v>1900</v>
      </c>
      <c r="E256" s="124">
        <v>1.4145000000000001</v>
      </c>
      <c r="F256" s="123">
        <v>6.58</v>
      </c>
      <c r="G256" s="134">
        <v>1</v>
      </c>
      <c r="H256" s="123">
        <f t="shared" si="3"/>
        <v>0.95</v>
      </c>
    </row>
    <row r="257" spans="1:8" x14ac:dyDescent="0.2">
      <c r="A257" s="68" t="s">
        <v>267</v>
      </c>
      <c r="B257" s="133" t="s">
        <v>1500</v>
      </c>
      <c r="C257" s="68" t="s">
        <v>1925</v>
      </c>
      <c r="D257" s="68" t="s">
        <v>1900</v>
      </c>
      <c r="E257" s="124">
        <v>0.53259999999999996</v>
      </c>
      <c r="F257" s="123">
        <v>2.78</v>
      </c>
      <c r="G257" s="134">
        <v>1</v>
      </c>
      <c r="H257" s="123">
        <f t="shared" si="3"/>
        <v>0.8</v>
      </c>
    </row>
    <row r="258" spans="1:8" x14ac:dyDescent="0.2">
      <c r="A258" s="68" t="s">
        <v>268</v>
      </c>
      <c r="B258" s="133" t="s">
        <v>1500</v>
      </c>
      <c r="C258" s="68" t="s">
        <v>1925</v>
      </c>
      <c r="D258" s="68" t="s">
        <v>1900</v>
      </c>
      <c r="E258" s="124">
        <v>0.66390000000000005</v>
      </c>
      <c r="F258" s="123">
        <v>3.43</v>
      </c>
      <c r="G258" s="134">
        <v>1</v>
      </c>
      <c r="H258" s="123">
        <f t="shared" si="3"/>
        <v>0.8</v>
      </c>
    </row>
    <row r="259" spans="1:8" x14ac:dyDescent="0.2">
      <c r="A259" s="68" t="s">
        <v>269</v>
      </c>
      <c r="B259" s="133" t="s">
        <v>1500</v>
      </c>
      <c r="C259" s="68" t="s">
        <v>1925</v>
      </c>
      <c r="D259" s="68" t="s">
        <v>1900</v>
      </c>
      <c r="E259" s="124">
        <v>0.83560000000000001</v>
      </c>
      <c r="F259" s="123">
        <v>4.28</v>
      </c>
      <c r="G259" s="134">
        <v>1</v>
      </c>
      <c r="H259" s="123">
        <f t="shared" si="3"/>
        <v>0.95</v>
      </c>
    </row>
    <row r="260" spans="1:8" x14ac:dyDescent="0.2">
      <c r="A260" s="68" t="s">
        <v>270</v>
      </c>
      <c r="B260" s="133" t="s">
        <v>1500</v>
      </c>
      <c r="C260" s="68" t="s">
        <v>1925</v>
      </c>
      <c r="D260" s="68" t="s">
        <v>1900</v>
      </c>
      <c r="E260" s="124">
        <v>1.3055000000000001</v>
      </c>
      <c r="F260" s="123">
        <v>6.16</v>
      </c>
      <c r="G260" s="134">
        <v>1</v>
      </c>
      <c r="H260" s="123">
        <f t="shared" si="3"/>
        <v>0.95</v>
      </c>
    </row>
    <row r="261" spans="1:8" x14ac:dyDescent="0.2">
      <c r="A261" s="68" t="s">
        <v>271</v>
      </c>
      <c r="B261" s="133" t="s">
        <v>1501</v>
      </c>
      <c r="C261" s="68" t="s">
        <v>1925</v>
      </c>
      <c r="D261" s="68" t="s">
        <v>1900</v>
      </c>
      <c r="E261" s="124">
        <v>0.43390000000000001</v>
      </c>
      <c r="F261" s="123">
        <v>2.0099999999999998</v>
      </c>
      <c r="G261" s="134">
        <v>1</v>
      </c>
      <c r="H261" s="123">
        <f t="shared" si="3"/>
        <v>0.8</v>
      </c>
    </row>
    <row r="262" spans="1:8" x14ac:dyDescent="0.2">
      <c r="A262" s="68" t="s">
        <v>272</v>
      </c>
      <c r="B262" s="133" t="s">
        <v>1501</v>
      </c>
      <c r="C262" s="68" t="s">
        <v>1925</v>
      </c>
      <c r="D262" s="68" t="s">
        <v>1900</v>
      </c>
      <c r="E262" s="124">
        <v>0.64480000000000004</v>
      </c>
      <c r="F262" s="123">
        <v>3.01</v>
      </c>
      <c r="G262" s="134">
        <v>1</v>
      </c>
      <c r="H262" s="123">
        <f t="shared" si="3"/>
        <v>0.8</v>
      </c>
    </row>
    <row r="263" spans="1:8" x14ac:dyDescent="0.2">
      <c r="A263" s="68" t="s">
        <v>273</v>
      </c>
      <c r="B263" s="133" t="s">
        <v>1501</v>
      </c>
      <c r="C263" s="68" t="s">
        <v>1925</v>
      </c>
      <c r="D263" s="68" t="s">
        <v>1900</v>
      </c>
      <c r="E263" s="124">
        <v>0.76390000000000002</v>
      </c>
      <c r="F263" s="123">
        <v>3.37</v>
      </c>
      <c r="G263" s="134">
        <v>1</v>
      </c>
      <c r="H263" s="123">
        <f t="shared" si="3"/>
        <v>0.95</v>
      </c>
    </row>
    <row r="264" spans="1:8" x14ac:dyDescent="0.2">
      <c r="A264" s="68" t="s">
        <v>274</v>
      </c>
      <c r="B264" s="133" t="s">
        <v>1501</v>
      </c>
      <c r="C264" s="68" t="s">
        <v>1925</v>
      </c>
      <c r="D264" s="68" t="s">
        <v>1900</v>
      </c>
      <c r="E264" s="124">
        <v>1.4184000000000001</v>
      </c>
      <c r="F264" s="123">
        <v>4.88</v>
      </c>
      <c r="G264" s="134">
        <v>1</v>
      </c>
      <c r="H264" s="123">
        <f t="shared" si="3"/>
        <v>0.95</v>
      </c>
    </row>
    <row r="265" spans="1:8" x14ac:dyDescent="0.2">
      <c r="A265" s="68" t="s">
        <v>275</v>
      </c>
      <c r="B265" s="133" t="s">
        <v>1725</v>
      </c>
      <c r="C265" s="68" t="s">
        <v>1925</v>
      </c>
      <c r="D265" s="68" t="s">
        <v>1900</v>
      </c>
      <c r="E265" s="124">
        <v>0.65010000000000001</v>
      </c>
      <c r="F265" s="123">
        <v>2.92</v>
      </c>
      <c r="G265" s="134">
        <v>1</v>
      </c>
      <c r="H265" s="123">
        <f t="shared" si="3"/>
        <v>0.8</v>
      </c>
    </row>
    <row r="266" spans="1:8" x14ac:dyDescent="0.2">
      <c r="A266" s="68" t="s">
        <v>276</v>
      </c>
      <c r="B266" s="133" t="s">
        <v>1725</v>
      </c>
      <c r="C266" s="68" t="s">
        <v>1925</v>
      </c>
      <c r="D266" s="68" t="s">
        <v>1900</v>
      </c>
      <c r="E266" s="124">
        <v>0.8155</v>
      </c>
      <c r="F266" s="123">
        <v>3.75</v>
      </c>
      <c r="G266" s="134">
        <v>1</v>
      </c>
      <c r="H266" s="123">
        <f t="shared" ref="H266:H329" si="4">IF(_xlfn.NUMBERVALUE(RIGHT($A266,1))&gt;2,0.95,0.8)</f>
        <v>0.8</v>
      </c>
    </row>
    <row r="267" spans="1:8" x14ac:dyDescent="0.2">
      <c r="A267" s="68" t="s">
        <v>277</v>
      </c>
      <c r="B267" s="133" t="s">
        <v>1725</v>
      </c>
      <c r="C267" s="68" t="s">
        <v>1925</v>
      </c>
      <c r="D267" s="68" t="s">
        <v>1900</v>
      </c>
      <c r="E267" s="124">
        <v>1.1416999999999999</v>
      </c>
      <c r="F267" s="123">
        <v>5.35</v>
      </c>
      <c r="G267" s="134">
        <v>1</v>
      </c>
      <c r="H267" s="123">
        <f t="shared" si="4"/>
        <v>0.95</v>
      </c>
    </row>
    <row r="268" spans="1:8" x14ac:dyDescent="0.2">
      <c r="A268" s="68" t="s">
        <v>278</v>
      </c>
      <c r="B268" s="133" t="s">
        <v>1725</v>
      </c>
      <c r="C268" s="68" t="s">
        <v>1925</v>
      </c>
      <c r="D268" s="68" t="s">
        <v>1900</v>
      </c>
      <c r="E268" s="124">
        <v>1.7784</v>
      </c>
      <c r="F268" s="123">
        <v>8.0399999999999991</v>
      </c>
      <c r="G268" s="134">
        <v>1</v>
      </c>
      <c r="H268" s="123">
        <f t="shared" si="4"/>
        <v>0.95</v>
      </c>
    </row>
    <row r="269" spans="1:8" ht="28.5" x14ac:dyDescent="0.2">
      <c r="A269" s="68" t="s">
        <v>279</v>
      </c>
      <c r="B269" s="133" t="s">
        <v>1666</v>
      </c>
      <c r="C269" s="68" t="s">
        <v>1925</v>
      </c>
      <c r="D269" s="68" t="s">
        <v>1900</v>
      </c>
      <c r="E269" s="124">
        <v>0.54749999999999999</v>
      </c>
      <c r="F269" s="123">
        <v>2.75</v>
      </c>
      <c r="G269" s="134">
        <v>1</v>
      </c>
      <c r="H269" s="123">
        <f t="shared" si="4"/>
        <v>0.8</v>
      </c>
    </row>
    <row r="270" spans="1:8" ht="28.5" x14ac:dyDescent="0.2">
      <c r="A270" s="68" t="s">
        <v>280</v>
      </c>
      <c r="B270" s="133" t="s">
        <v>1666</v>
      </c>
      <c r="C270" s="68" t="s">
        <v>1925</v>
      </c>
      <c r="D270" s="68" t="s">
        <v>1900</v>
      </c>
      <c r="E270" s="124">
        <v>0.77529999999999999</v>
      </c>
      <c r="F270" s="123">
        <v>3.66</v>
      </c>
      <c r="G270" s="134">
        <v>1</v>
      </c>
      <c r="H270" s="123">
        <f t="shared" si="4"/>
        <v>0.8</v>
      </c>
    </row>
    <row r="271" spans="1:8" ht="28.5" x14ac:dyDescent="0.2">
      <c r="A271" s="68" t="s">
        <v>281</v>
      </c>
      <c r="B271" s="133" t="s">
        <v>1666</v>
      </c>
      <c r="C271" s="68" t="s">
        <v>1925</v>
      </c>
      <c r="D271" s="68" t="s">
        <v>1900</v>
      </c>
      <c r="E271" s="124">
        <v>1.1276999999999999</v>
      </c>
      <c r="F271" s="123">
        <v>5.12</v>
      </c>
      <c r="G271" s="134">
        <v>1</v>
      </c>
      <c r="H271" s="123">
        <f t="shared" si="4"/>
        <v>0.95</v>
      </c>
    </row>
    <row r="272" spans="1:8" ht="28.5" x14ac:dyDescent="0.2">
      <c r="A272" s="68" t="s">
        <v>282</v>
      </c>
      <c r="B272" s="133" t="s">
        <v>1666</v>
      </c>
      <c r="C272" s="68" t="s">
        <v>1925</v>
      </c>
      <c r="D272" s="68" t="s">
        <v>1900</v>
      </c>
      <c r="E272" s="124">
        <v>1.8515999999999999</v>
      </c>
      <c r="F272" s="123">
        <v>7.37</v>
      </c>
      <c r="G272" s="134">
        <v>1</v>
      </c>
      <c r="H272" s="123">
        <f t="shared" si="4"/>
        <v>0.95</v>
      </c>
    </row>
    <row r="273" spans="1:8" x14ac:dyDescent="0.2">
      <c r="A273" s="68" t="s">
        <v>283</v>
      </c>
      <c r="B273" s="133" t="s">
        <v>1726</v>
      </c>
      <c r="C273" s="68" t="s">
        <v>1925</v>
      </c>
      <c r="D273" s="68" t="s">
        <v>1900</v>
      </c>
      <c r="E273" s="124">
        <v>0.56579999999999997</v>
      </c>
      <c r="F273" s="123">
        <v>2.42</v>
      </c>
      <c r="G273" s="134">
        <v>1</v>
      </c>
      <c r="H273" s="123">
        <f t="shared" si="4"/>
        <v>0.8</v>
      </c>
    </row>
    <row r="274" spans="1:8" x14ac:dyDescent="0.2">
      <c r="A274" s="68" t="s">
        <v>284</v>
      </c>
      <c r="B274" s="133" t="s">
        <v>1726</v>
      </c>
      <c r="C274" s="68" t="s">
        <v>1925</v>
      </c>
      <c r="D274" s="68" t="s">
        <v>1900</v>
      </c>
      <c r="E274" s="124">
        <v>0.73150000000000004</v>
      </c>
      <c r="F274" s="123">
        <v>3.13</v>
      </c>
      <c r="G274" s="134">
        <v>1</v>
      </c>
      <c r="H274" s="123">
        <f t="shared" si="4"/>
        <v>0.8</v>
      </c>
    </row>
    <row r="275" spans="1:8" x14ac:dyDescent="0.2">
      <c r="A275" s="68" t="s">
        <v>285</v>
      </c>
      <c r="B275" s="133" t="s">
        <v>1726</v>
      </c>
      <c r="C275" s="68" t="s">
        <v>1925</v>
      </c>
      <c r="D275" s="68" t="s">
        <v>1900</v>
      </c>
      <c r="E275" s="124">
        <v>1.0351999999999999</v>
      </c>
      <c r="F275" s="123">
        <v>4.68</v>
      </c>
      <c r="G275" s="134">
        <v>1</v>
      </c>
      <c r="H275" s="123">
        <f t="shared" si="4"/>
        <v>0.95</v>
      </c>
    </row>
    <row r="276" spans="1:8" x14ac:dyDescent="0.2">
      <c r="A276" s="68" t="s">
        <v>286</v>
      </c>
      <c r="B276" s="133" t="s">
        <v>1726</v>
      </c>
      <c r="C276" s="68" t="s">
        <v>1925</v>
      </c>
      <c r="D276" s="68" t="s">
        <v>1900</v>
      </c>
      <c r="E276" s="124">
        <v>1.8252999999999999</v>
      </c>
      <c r="F276" s="123">
        <v>8.07</v>
      </c>
      <c r="G276" s="134">
        <v>1</v>
      </c>
      <c r="H276" s="123">
        <f t="shared" si="4"/>
        <v>0.95</v>
      </c>
    </row>
    <row r="277" spans="1:8" x14ac:dyDescent="0.2">
      <c r="A277" s="68" t="s">
        <v>1422</v>
      </c>
      <c r="B277" s="133" t="s">
        <v>1727</v>
      </c>
      <c r="C277" s="68" t="s">
        <v>1925</v>
      </c>
      <c r="D277" s="68" t="s">
        <v>1900</v>
      </c>
      <c r="E277" s="124">
        <v>0.51749999999999996</v>
      </c>
      <c r="F277" s="123">
        <v>2.2400000000000002</v>
      </c>
      <c r="G277" s="134">
        <v>1</v>
      </c>
      <c r="H277" s="123">
        <f t="shared" si="4"/>
        <v>0.8</v>
      </c>
    </row>
    <row r="278" spans="1:8" x14ac:dyDescent="0.2">
      <c r="A278" s="68" t="s">
        <v>1423</v>
      </c>
      <c r="B278" s="133" t="s">
        <v>1727</v>
      </c>
      <c r="C278" s="68" t="s">
        <v>1925</v>
      </c>
      <c r="D278" s="68" t="s">
        <v>1900</v>
      </c>
      <c r="E278" s="124">
        <v>0.63419999999999999</v>
      </c>
      <c r="F278" s="123">
        <v>2.89</v>
      </c>
      <c r="G278" s="134">
        <v>1</v>
      </c>
      <c r="H278" s="123">
        <f t="shared" si="4"/>
        <v>0.8</v>
      </c>
    </row>
    <row r="279" spans="1:8" x14ac:dyDescent="0.2">
      <c r="A279" s="68" t="s">
        <v>1424</v>
      </c>
      <c r="B279" s="133" t="s">
        <v>1727</v>
      </c>
      <c r="C279" s="68" t="s">
        <v>1925</v>
      </c>
      <c r="D279" s="68" t="s">
        <v>1900</v>
      </c>
      <c r="E279" s="124">
        <v>0.82199999999999995</v>
      </c>
      <c r="F279" s="123">
        <v>3.78</v>
      </c>
      <c r="G279" s="134">
        <v>1</v>
      </c>
      <c r="H279" s="123">
        <f t="shared" si="4"/>
        <v>0.95</v>
      </c>
    </row>
    <row r="280" spans="1:8" x14ac:dyDescent="0.2">
      <c r="A280" s="68" t="s">
        <v>1425</v>
      </c>
      <c r="B280" s="133" t="s">
        <v>1727</v>
      </c>
      <c r="C280" s="68" t="s">
        <v>1925</v>
      </c>
      <c r="D280" s="68" t="s">
        <v>1900</v>
      </c>
      <c r="E280" s="124">
        <v>1.4294</v>
      </c>
      <c r="F280" s="123">
        <v>5.82</v>
      </c>
      <c r="G280" s="134">
        <v>1</v>
      </c>
      <c r="H280" s="123">
        <f t="shared" si="4"/>
        <v>0.95</v>
      </c>
    </row>
    <row r="281" spans="1:8" x14ac:dyDescent="0.2">
      <c r="A281" s="68" t="s">
        <v>287</v>
      </c>
      <c r="B281" s="133" t="s">
        <v>1502</v>
      </c>
      <c r="C281" s="68" t="s">
        <v>1925</v>
      </c>
      <c r="D281" s="68" t="s">
        <v>1910</v>
      </c>
      <c r="E281" s="124">
        <v>3.5194999999999999</v>
      </c>
      <c r="F281" s="123">
        <v>4.9400000000000004</v>
      </c>
      <c r="G281" s="134">
        <v>1</v>
      </c>
      <c r="H281" s="123">
        <f t="shared" si="4"/>
        <v>0.8</v>
      </c>
    </row>
    <row r="282" spans="1:8" x14ac:dyDescent="0.2">
      <c r="A282" s="68" t="s">
        <v>288</v>
      </c>
      <c r="B282" s="133" t="s">
        <v>1502</v>
      </c>
      <c r="C282" s="68" t="s">
        <v>1925</v>
      </c>
      <c r="D282" s="68" t="s">
        <v>1910</v>
      </c>
      <c r="E282" s="124">
        <v>4.3756000000000004</v>
      </c>
      <c r="F282" s="123">
        <v>6.72</v>
      </c>
      <c r="G282" s="134">
        <v>1</v>
      </c>
      <c r="H282" s="123">
        <f t="shared" si="4"/>
        <v>0.8</v>
      </c>
    </row>
    <row r="283" spans="1:8" x14ac:dyDescent="0.2">
      <c r="A283" s="68" t="s">
        <v>289</v>
      </c>
      <c r="B283" s="133" t="s">
        <v>1502</v>
      </c>
      <c r="C283" s="68" t="s">
        <v>1925</v>
      </c>
      <c r="D283" s="68" t="s">
        <v>1910</v>
      </c>
      <c r="E283" s="124">
        <v>6.1158000000000001</v>
      </c>
      <c r="F283" s="123">
        <v>10.050000000000001</v>
      </c>
      <c r="G283" s="134">
        <v>1</v>
      </c>
      <c r="H283" s="123">
        <f t="shared" si="4"/>
        <v>0.95</v>
      </c>
    </row>
    <row r="284" spans="1:8" x14ac:dyDescent="0.2">
      <c r="A284" s="68" t="s">
        <v>290</v>
      </c>
      <c r="B284" s="133" t="s">
        <v>1502</v>
      </c>
      <c r="C284" s="68" t="s">
        <v>1925</v>
      </c>
      <c r="D284" s="68" t="s">
        <v>1910</v>
      </c>
      <c r="E284" s="124">
        <v>13.533200000000001</v>
      </c>
      <c r="F284" s="123">
        <v>25.68</v>
      </c>
      <c r="G284" s="134">
        <v>1</v>
      </c>
      <c r="H284" s="123">
        <f t="shared" si="4"/>
        <v>0.95</v>
      </c>
    </row>
    <row r="285" spans="1:8" x14ac:dyDescent="0.2">
      <c r="A285" s="68" t="s">
        <v>291</v>
      </c>
      <c r="B285" s="133" t="s">
        <v>1667</v>
      </c>
      <c r="C285" s="68" t="s">
        <v>1925</v>
      </c>
      <c r="D285" s="68" t="s">
        <v>1910</v>
      </c>
      <c r="E285" s="124">
        <v>12.2714</v>
      </c>
      <c r="F285" s="123">
        <v>12.67</v>
      </c>
      <c r="G285" s="134">
        <v>1</v>
      </c>
      <c r="H285" s="123">
        <f t="shared" si="4"/>
        <v>0.8</v>
      </c>
    </row>
    <row r="286" spans="1:8" x14ac:dyDescent="0.2">
      <c r="A286" s="68" t="s">
        <v>292</v>
      </c>
      <c r="B286" s="133" t="s">
        <v>1667</v>
      </c>
      <c r="C286" s="68" t="s">
        <v>1925</v>
      </c>
      <c r="D286" s="68" t="s">
        <v>1910</v>
      </c>
      <c r="E286" s="124">
        <v>12.920400000000001</v>
      </c>
      <c r="F286" s="123">
        <v>17.39</v>
      </c>
      <c r="G286" s="134">
        <v>1</v>
      </c>
      <c r="H286" s="123">
        <f t="shared" si="4"/>
        <v>0.8</v>
      </c>
    </row>
    <row r="287" spans="1:8" x14ac:dyDescent="0.2">
      <c r="A287" s="68" t="s">
        <v>293</v>
      </c>
      <c r="B287" s="133" t="s">
        <v>1667</v>
      </c>
      <c r="C287" s="68" t="s">
        <v>1925</v>
      </c>
      <c r="D287" s="68" t="s">
        <v>1910</v>
      </c>
      <c r="E287" s="124">
        <v>17.634499999999999</v>
      </c>
      <c r="F287" s="123">
        <v>26.27</v>
      </c>
      <c r="G287" s="134">
        <v>1</v>
      </c>
      <c r="H287" s="123">
        <f t="shared" si="4"/>
        <v>0.95</v>
      </c>
    </row>
    <row r="288" spans="1:8" x14ac:dyDescent="0.2">
      <c r="A288" s="68" t="s">
        <v>294</v>
      </c>
      <c r="B288" s="133" t="s">
        <v>1667</v>
      </c>
      <c r="C288" s="68" t="s">
        <v>1925</v>
      </c>
      <c r="D288" s="68" t="s">
        <v>1910</v>
      </c>
      <c r="E288" s="124">
        <v>26.4115</v>
      </c>
      <c r="F288" s="123">
        <v>38.28</v>
      </c>
      <c r="G288" s="134">
        <v>1</v>
      </c>
      <c r="H288" s="123">
        <f t="shared" si="4"/>
        <v>0.95</v>
      </c>
    </row>
    <row r="289" spans="1:8" x14ac:dyDescent="0.2">
      <c r="A289" s="68" t="s">
        <v>295</v>
      </c>
      <c r="B289" s="133" t="s">
        <v>1728</v>
      </c>
      <c r="C289" s="68" t="s">
        <v>1925</v>
      </c>
      <c r="D289" s="68" t="s">
        <v>1910</v>
      </c>
      <c r="E289" s="124">
        <v>4.1288999999999998</v>
      </c>
      <c r="F289" s="123">
        <v>6.99</v>
      </c>
      <c r="G289" s="134">
        <v>1</v>
      </c>
      <c r="H289" s="123">
        <f t="shared" si="4"/>
        <v>0.8</v>
      </c>
    </row>
    <row r="290" spans="1:8" x14ac:dyDescent="0.2">
      <c r="A290" s="68" t="s">
        <v>296</v>
      </c>
      <c r="B290" s="133" t="s">
        <v>1728</v>
      </c>
      <c r="C290" s="68" t="s">
        <v>1925</v>
      </c>
      <c r="D290" s="68" t="s">
        <v>1910</v>
      </c>
      <c r="E290" s="124">
        <v>5.0823</v>
      </c>
      <c r="F290" s="123">
        <v>8.7100000000000009</v>
      </c>
      <c r="G290" s="134">
        <v>1</v>
      </c>
      <c r="H290" s="123">
        <f t="shared" si="4"/>
        <v>0.8</v>
      </c>
    </row>
    <row r="291" spans="1:8" x14ac:dyDescent="0.2">
      <c r="A291" s="68" t="s">
        <v>297</v>
      </c>
      <c r="B291" s="133" t="s">
        <v>1728</v>
      </c>
      <c r="C291" s="68" t="s">
        <v>1925</v>
      </c>
      <c r="D291" s="68" t="s">
        <v>1910</v>
      </c>
      <c r="E291" s="124">
        <v>6.6596000000000002</v>
      </c>
      <c r="F291" s="123">
        <v>12.17</v>
      </c>
      <c r="G291" s="134">
        <v>1</v>
      </c>
      <c r="H291" s="123">
        <f t="shared" si="4"/>
        <v>0.95</v>
      </c>
    </row>
    <row r="292" spans="1:8" x14ac:dyDescent="0.2">
      <c r="A292" s="68" t="s">
        <v>298</v>
      </c>
      <c r="B292" s="133" t="s">
        <v>1728</v>
      </c>
      <c r="C292" s="68" t="s">
        <v>1925</v>
      </c>
      <c r="D292" s="68" t="s">
        <v>1910</v>
      </c>
      <c r="E292" s="124">
        <v>10.3368</v>
      </c>
      <c r="F292" s="123">
        <v>20.04</v>
      </c>
      <c r="G292" s="134">
        <v>1</v>
      </c>
      <c r="H292" s="123">
        <f t="shared" si="4"/>
        <v>0.95</v>
      </c>
    </row>
    <row r="293" spans="1:8" x14ac:dyDescent="0.2">
      <c r="A293" s="68" t="s">
        <v>299</v>
      </c>
      <c r="B293" s="133" t="s">
        <v>1729</v>
      </c>
      <c r="C293" s="68" t="s">
        <v>1925</v>
      </c>
      <c r="D293" s="68" t="s">
        <v>1910</v>
      </c>
      <c r="E293" s="124">
        <v>3.7284999999999999</v>
      </c>
      <c r="F293" s="123">
        <v>5.28</v>
      </c>
      <c r="G293" s="134">
        <v>1</v>
      </c>
      <c r="H293" s="123">
        <f t="shared" si="4"/>
        <v>0.8</v>
      </c>
    </row>
    <row r="294" spans="1:8" x14ac:dyDescent="0.2">
      <c r="A294" s="68" t="s">
        <v>300</v>
      </c>
      <c r="B294" s="133" t="s">
        <v>1729</v>
      </c>
      <c r="C294" s="68" t="s">
        <v>1925</v>
      </c>
      <c r="D294" s="68" t="s">
        <v>1910</v>
      </c>
      <c r="E294" s="124">
        <v>4.1513999999999998</v>
      </c>
      <c r="F294" s="123">
        <v>6.34</v>
      </c>
      <c r="G294" s="134">
        <v>1</v>
      </c>
      <c r="H294" s="123">
        <f t="shared" si="4"/>
        <v>0.8</v>
      </c>
    </row>
    <row r="295" spans="1:8" x14ac:dyDescent="0.2">
      <c r="A295" s="68" t="s">
        <v>301</v>
      </c>
      <c r="B295" s="133" t="s">
        <v>1729</v>
      </c>
      <c r="C295" s="68" t="s">
        <v>1925</v>
      </c>
      <c r="D295" s="68" t="s">
        <v>1910</v>
      </c>
      <c r="E295" s="124">
        <v>5.6094999999999997</v>
      </c>
      <c r="F295" s="123">
        <v>9.3800000000000008</v>
      </c>
      <c r="G295" s="134">
        <v>1</v>
      </c>
      <c r="H295" s="123">
        <f t="shared" si="4"/>
        <v>0.95</v>
      </c>
    </row>
    <row r="296" spans="1:8" x14ac:dyDescent="0.2">
      <c r="A296" s="68" t="s">
        <v>302</v>
      </c>
      <c r="B296" s="133" t="s">
        <v>1729</v>
      </c>
      <c r="C296" s="68" t="s">
        <v>1925</v>
      </c>
      <c r="D296" s="68" t="s">
        <v>1910</v>
      </c>
      <c r="E296" s="124">
        <v>8.9019999999999992</v>
      </c>
      <c r="F296" s="123">
        <v>15.67</v>
      </c>
      <c r="G296" s="134">
        <v>1</v>
      </c>
      <c r="H296" s="123">
        <f t="shared" si="4"/>
        <v>0.95</v>
      </c>
    </row>
    <row r="297" spans="1:8" x14ac:dyDescent="0.2">
      <c r="A297" s="68" t="s">
        <v>303</v>
      </c>
      <c r="B297" s="133" t="s">
        <v>1730</v>
      </c>
      <c r="C297" s="68" t="s">
        <v>1925</v>
      </c>
      <c r="D297" s="68" t="s">
        <v>1910</v>
      </c>
      <c r="E297" s="124">
        <v>3.6917</v>
      </c>
      <c r="F297" s="123">
        <v>7.23</v>
      </c>
      <c r="G297" s="134">
        <v>1</v>
      </c>
      <c r="H297" s="123">
        <f t="shared" si="4"/>
        <v>0.8</v>
      </c>
    </row>
    <row r="298" spans="1:8" x14ac:dyDescent="0.2">
      <c r="A298" s="68" t="s">
        <v>304</v>
      </c>
      <c r="B298" s="133" t="s">
        <v>1730</v>
      </c>
      <c r="C298" s="68" t="s">
        <v>1925</v>
      </c>
      <c r="D298" s="68" t="s">
        <v>1910</v>
      </c>
      <c r="E298" s="124">
        <v>4.3433999999999999</v>
      </c>
      <c r="F298" s="123">
        <v>8.81</v>
      </c>
      <c r="G298" s="134">
        <v>1</v>
      </c>
      <c r="H298" s="123">
        <f t="shared" si="4"/>
        <v>0.8</v>
      </c>
    </row>
    <row r="299" spans="1:8" x14ac:dyDescent="0.2">
      <c r="A299" s="68" t="s">
        <v>305</v>
      </c>
      <c r="B299" s="133" t="s">
        <v>1730</v>
      </c>
      <c r="C299" s="68" t="s">
        <v>1925</v>
      </c>
      <c r="D299" s="68" t="s">
        <v>1910</v>
      </c>
      <c r="E299" s="124">
        <v>5.5716999999999999</v>
      </c>
      <c r="F299" s="123">
        <v>11.03</v>
      </c>
      <c r="G299" s="134">
        <v>1</v>
      </c>
      <c r="H299" s="123">
        <f t="shared" si="4"/>
        <v>0.95</v>
      </c>
    </row>
    <row r="300" spans="1:8" x14ac:dyDescent="0.2">
      <c r="A300" s="68" t="s">
        <v>306</v>
      </c>
      <c r="B300" s="133" t="s">
        <v>1730</v>
      </c>
      <c r="C300" s="68" t="s">
        <v>1925</v>
      </c>
      <c r="D300" s="68" t="s">
        <v>1910</v>
      </c>
      <c r="E300" s="124">
        <v>8.0291999999999994</v>
      </c>
      <c r="F300" s="123">
        <v>15.11</v>
      </c>
      <c r="G300" s="134">
        <v>1</v>
      </c>
      <c r="H300" s="123">
        <f t="shared" si="4"/>
        <v>0.95</v>
      </c>
    </row>
    <row r="301" spans="1:8" x14ac:dyDescent="0.2">
      <c r="A301" s="68" t="s">
        <v>307</v>
      </c>
      <c r="B301" s="133" t="s">
        <v>1731</v>
      </c>
      <c r="C301" s="68" t="s">
        <v>1925</v>
      </c>
      <c r="D301" s="68" t="s">
        <v>1910</v>
      </c>
      <c r="E301" s="124">
        <v>3.1404999999999998</v>
      </c>
      <c r="F301" s="123">
        <v>5.56</v>
      </c>
      <c r="G301" s="134">
        <v>1</v>
      </c>
      <c r="H301" s="123">
        <f t="shared" si="4"/>
        <v>0.8</v>
      </c>
    </row>
    <row r="302" spans="1:8" x14ac:dyDescent="0.2">
      <c r="A302" s="68" t="s">
        <v>308</v>
      </c>
      <c r="B302" s="133" t="s">
        <v>1731</v>
      </c>
      <c r="C302" s="68" t="s">
        <v>1925</v>
      </c>
      <c r="D302" s="68" t="s">
        <v>1910</v>
      </c>
      <c r="E302" s="124">
        <v>3.5991</v>
      </c>
      <c r="F302" s="123">
        <v>6.62</v>
      </c>
      <c r="G302" s="134">
        <v>1</v>
      </c>
      <c r="H302" s="123">
        <f t="shared" si="4"/>
        <v>0.8</v>
      </c>
    </row>
    <row r="303" spans="1:8" x14ac:dyDescent="0.2">
      <c r="A303" s="68" t="s">
        <v>309</v>
      </c>
      <c r="B303" s="133" t="s">
        <v>1731</v>
      </c>
      <c r="C303" s="68" t="s">
        <v>1925</v>
      </c>
      <c r="D303" s="68" t="s">
        <v>1910</v>
      </c>
      <c r="E303" s="124">
        <v>4.5403000000000002</v>
      </c>
      <c r="F303" s="123">
        <v>8.83</v>
      </c>
      <c r="G303" s="134">
        <v>1</v>
      </c>
      <c r="H303" s="123">
        <f t="shared" si="4"/>
        <v>0.95</v>
      </c>
    </row>
    <row r="304" spans="1:8" x14ac:dyDescent="0.2">
      <c r="A304" s="68" t="s">
        <v>310</v>
      </c>
      <c r="B304" s="133" t="s">
        <v>1731</v>
      </c>
      <c r="C304" s="68" t="s">
        <v>1925</v>
      </c>
      <c r="D304" s="68" t="s">
        <v>1910</v>
      </c>
      <c r="E304" s="124">
        <v>6.9802999999999997</v>
      </c>
      <c r="F304" s="123">
        <v>13.9</v>
      </c>
      <c r="G304" s="134">
        <v>1</v>
      </c>
      <c r="H304" s="123">
        <f t="shared" si="4"/>
        <v>0.95</v>
      </c>
    </row>
    <row r="305" spans="1:8" x14ac:dyDescent="0.2">
      <c r="A305" s="68" t="s">
        <v>311</v>
      </c>
      <c r="B305" s="133" t="s">
        <v>1732</v>
      </c>
      <c r="C305" s="68" t="s">
        <v>1925</v>
      </c>
      <c r="D305" s="68" t="s">
        <v>1910</v>
      </c>
      <c r="E305" s="124">
        <v>3.0253000000000001</v>
      </c>
      <c r="F305" s="123">
        <v>3.9</v>
      </c>
      <c r="G305" s="134">
        <v>1</v>
      </c>
      <c r="H305" s="123">
        <f t="shared" si="4"/>
        <v>0.8</v>
      </c>
    </row>
    <row r="306" spans="1:8" x14ac:dyDescent="0.2">
      <c r="A306" s="68" t="s">
        <v>312</v>
      </c>
      <c r="B306" s="133" t="s">
        <v>1732</v>
      </c>
      <c r="C306" s="68" t="s">
        <v>1925</v>
      </c>
      <c r="D306" s="68" t="s">
        <v>1910</v>
      </c>
      <c r="E306" s="124">
        <v>3.1871999999999998</v>
      </c>
      <c r="F306" s="123">
        <v>4.5999999999999996</v>
      </c>
      <c r="G306" s="134">
        <v>1</v>
      </c>
      <c r="H306" s="123">
        <f t="shared" si="4"/>
        <v>0.8</v>
      </c>
    </row>
    <row r="307" spans="1:8" x14ac:dyDescent="0.2">
      <c r="A307" s="68" t="s">
        <v>313</v>
      </c>
      <c r="B307" s="133" t="s">
        <v>1732</v>
      </c>
      <c r="C307" s="68" t="s">
        <v>1925</v>
      </c>
      <c r="D307" s="68" t="s">
        <v>1910</v>
      </c>
      <c r="E307" s="124">
        <v>4.9858000000000002</v>
      </c>
      <c r="F307" s="123">
        <v>8.01</v>
      </c>
      <c r="G307" s="134">
        <v>1</v>
      </c>
      <c r="H307" s="123">
        <f t="shared" si="4"/>
        <v>0.95</v>
      </c>
    </row>
    <row r="308" spans="1:8" x14ac:dyDescent="0.2">
      <c r="A308" s="68" t="s">
        <v>314</v>
      </c>
      <c r="B308" s="133" t="s">
        <v>1732</v>
      </c>
      <c r="C308" s="68" t="s">
        <v>1925</v>
      </c>
      <c r="D308" s="68" t="s">
        <v>1910</v>
      </c>
      <c r="E308" s="124">
        <v>9.0336999999999996</v>
      </c>
      <c r="F308" s="123">
        <v>15.12</v>
      </c>
      <c r="G308" s="134">
        <v>1</v>
      </c>
      <c r="H308" s="123">
        <f t="shared" si="4"/>
        <v>0.95</v>
      </c>
    </row>
    <row r="309" spans="1:8" x14ac:dyDescent="0.2">
      <c r="A309" s="68" t="s">
        <v>315</v>
      </c>
      <c r="B309" s="133" t="s">
        <v>1503</v>
      </c>
      <c r="C309" s="68" t="s">
        <v>1925</v>
      </c>
      <c r="D309" s="68" t="s">
        <v>1901</v>
      </c>
      <c r="E309" s="124">
        <v>2.7543000000000002</v>
      </c>
      <c r="F309" s="123">
        <v>2.19</v>
      </c>
      <c r="G309" s="134">
        <v>1</v>
      </c>
      <c r="H309" s="123">
        <f t="shared" si="4"/>
        <v>0.8</v>
      </c>
    </row>
    <row r="310" spans="1:8" x14ac:dyDescent="0.2">
      <c r="A310" s="68" t="s">
        <v>316</v>
      </c>
      <c r="B310" s="133" t="s">
        <v>1503</v>
      </c>
      <c r="C310" s="68" t="s">
        <v>1925</v>
      </c>
      <c r="D310" s="68" t="s">
        <v>1901</v>
      </c>
      <c r="E310" s="124">
        <v>2.8681999999999999</v>
      </c>
      <c r="F310" s="123">
        <v>3.41</v>
      </c>
      <c r="G310" s="134">
        <v>1</v>
      </c>
      <c r="H310" s="123">
        <f t="shared" si="4"/>
        <v>0.8</v>
      </c>
    </row>
    <row r="311" spans="1:8" x14ac:dyDescent="0.2">
      <c r="A311" s="68" t="s">
        <v>317</v>
      </c>
      <c r="B311" s="133" t="s">
        <v>1503</v>
      </c>
      <c r="C311" s="68" t="s">
        <v>1925</v>
      </c>
      <c r="D311" s="68" t="s">
        <v>1901</v>
      </c>
      <c r="E311" s="124">
        <v>3.9447000000000001</v>
      </c>
      <c r="F311" s="123">
        <v>6.96</v>
      </c>
      <c r="G311" s="134">
        <v>1</v>
      </c>
      <c r="H311" s="123">
        <f t="shared" si="4"/>
        <v>0.95</v>
      </c>
    </row>
    <row r="312" spans="1:8" x14ac:dyDescent="0.2">
      <c r="A312" s="68" t="s">
        <v>318</v>
      </c>
      <c r="B312" s="133" t="s">
        <v>1503</v>
      </c>
      <c r="C312" s="68" t="s">
        <v>1925</v>
      </c>
      <c r="D312" s="68" t="s">
        <v>1901</v>
      </c>
      <c r="E312" s="124">
        <v>6.6955</v>
      </c>
      <c r="F312" s="123">
        <v>12.79</v>
      </c>
      <c r="G312" s="134">
        <v>1</v>
      </c>
      <c r="H312" s="123">
        <f t="shared" si="4"/>
        <v>0.95</v>
      </c>
    </row>
    <row r="313" spans="1:8" x14ac:dyDescent="0.2">
      <c r="A313" s="68" t="s">
        <v>319</v>
      </c>
      <c r="B313" s="133" t="s">
        <v>1733</v>
      </c>
      <c r="C313" s="68" t="s">
        <v>1925</v>
      </c>
      <c r="D313" s="68" t="s">
        <v>1912</v>
      </c>
      <c r="E313" s="124">
        <v>2.1600999999999999</v>
      </c>
      <c r="F313" s="123">
        <v>4.13</v>
      </c>
      <c r="G313" s="134">
        <v>1</v>
      </c>
      <c r="H313" s="123">
        <f t="shared" si="4"/>
        <v>0.8</v>
      </c>
    </row>
    <row r="314" spans="1:8" x14ac:dyDescent="0.2">
      <c r="A314" s="68" t="s">
        <v>320</v>
      </c>
      <c r="B314" s="133" t="s">
        <v>1733</v>
      </c>
      <c r="C314" s="68" t="s">
        <v>1925</v>
      </c>
      <c r="D314" s="68" t="s">
        <v>1912</v>
      </c>
      <c r="E314" s="124">
        <v>2.3620000000000001</v>
      </c>
      <c r="F314" s="123">
        <v>5.29</v>
      </c>
      <c r="G314" s="134">
        <v>1</v>
      </c>
      <c r="H314" s="123">
        <f t="shared" si="4"/>
        <v>0.8</v>
      </c>
    </row>
    <row r="315" spans="1:8" x14ac:dyDescent="0.2">
      <c r="A315" s="68" t="s">
        <v>321</v>
      </c>
      <c r="B315" s="133" t="s">
        <v>1733</v>
      </c>
      <c r="C315" s="68" t="s">
        <v>1925</v>
      </c>
      <c r="D315" s="68" t="s">
        <v>1912</v>
      </c>
      <c r="E315" s="124">
        <v>3.1804999999999999</v>
      </c>
      <c r="F315" s="123">
        <v>8.1999999999999993</v>
      </c>
      <c r="G315" s="134">
        <v>1</v>
      </c>
      <c r="H315" s="123">
        <f t="shared" si="4"/>
        <v>0.95</v>
      </c>
    </row>
    <row r="316" spans="1:8" x14ac:dyDescent="0.2">
      <c r="A316" s="68" t="s">
        <v>322</v>
      </c>
      <c r="B316" s="133" t="s">
        <v>1733</v>
      </c>
      <c r="C316" s="68" t="s">
        <v>1925</v>
      </c>
      <c r="D316" s="68" t="s">
        <v>1912</v>
      </c>
      <c r="E316" s="124">
        <v>4.8730000000000002</v>
      </c>
      <c r="F316" s="123">
        <v>12.17</v>
      </c>
      <c r="G316" s="134">
        <v>1</v>
      </c>
      <c r="H316" s="123">
        <f t="shared" si="4"/>
        <v>0.95</v>
      </c>
    </row>
    <row r="317" spans="1:8" x14ac:dyDescent="0.2">
      <c r="A317" s="68" t="s">
        <v>323</v>
      </c>
      <c r="B317" s="133" t="s">
        <v>1734</v>
      </c>
      <c r="C317" s="68" t="s">
        <v>1925</v>
      </c>
      <c r="D317" s="68" t="s">
        <v>1912</v>
      </c>
      <c r="E317" s="124">
        <v>1.5657000000000001</v>
      </c>
      <c r="F317" s="123">
        <v>2.5499999999999998</v>
      </c>
      <c r="G317" s="134">
        <v>1</v>
      </c>
      <c r="H317" s="123">
        <f t="shared" si="4"/>
        <v>0.8</v>
      </c>
    </row>
    <row r="318" spans="1:8" x14ac:dyDescent="0.2">
      <c r="A318" s="68" t="s">
        <v>324</v>
      </c>
      <c r="B318" s="133" t="s">
        <v>1734</v>
      </c>
      <c r="C318" s="68" t="s">
        <v>1925</v>
      </c>
      <c r="D318" s="68" t="s">
        <v>1912</v>
      </c>
      <c r="E318" s="124">
        <v>1.8129</v>
      </c>
      <c r="F318" s="123">
        <v>3.6</v>
      </c>
      <c r="G318" s="134">
        <v>1</v>
      </c>
      <c r="H318" s="123">
        <f t="shared" si="4"/>
        <v>0.8</v>
      </c>
    </row>
    <row r="319" spans="1:8" x14ac:dyDescent="0.2">
      <c r="A319" s="68" t="s">
        <v>325</v>
      </c>
      <c r="B319" s="133" t="s">
        <v>1734</v>
      </c>
      <c r="C319" s="68" t="s">
        <v>1925</v>
      </c>
      <c r="D319" s="68" t="s">
        <v>1912</v>
      </c>
      <c r="E319" s="124">
        <v>2.4224999999999999</v>
      </c>
      <c r="F319" s="123">
        <v>5.87</v>
      </c>
      <c r="G319" s="134">
        <v>1</v>
      </c>
      <c r="H319" s="123">
        <f t="shared" si="4"/>
        <v>0.95</v>
      </c>
    </row>
    <row r="320" spans="1:8" x14ac:dyDescent="0.2">
      <c r="A320" s="68" t="s">
        <v>326</v>
      </c>
      <c r="B320" s="133" t="s">
        <v>1734</v>
      </c>
      <c r="C320" s="68" t="s">
        <v>1925</v>
      </c>
      <c r="D320" s="68" t="s">
        <v>1912</v>
      </c>
      <c r="E320" s="124">
        <v>3.8557000000000001</v>
      </c>
      <c r="F320" s="123">
        <v>10.14</v>
      </c>
      <c r="G320" s="134">
        <v>1</v>
      </c>
      <c r="H320" s="123">
        <f t="shared" si="4"/>
        <v>0.95</v>
      </c>
    </row>
    <row r="321" spans="1:8" x14ac:dyDescent="0.2">
      <c r="A321" s="68" t="s">
        <v>327</v>
      </c>
      <c r="B321" s="133" t="s">
        <v>1735</v>
      </c>
      <c r="C321" s="68" t="s">
        <v>1925</v>
      </c>
      <c r="D321" s="68" t="s">
        <v>1912</v>
      </c>
      <c r="E321" s="124">
        <v>1.8911</v>
      </c>
      <c r="F321" s="123">
        <v>2.11</v>
      </c>
      <c r="G321" s="134">
        <v>1</v>
      </c>
      <c r="H321" s="123">
        <f t="shared" si="4"/>
        <v>0.8</v>
      </c>
    </row>
    <row r="322" spans="1:8" x14ac:dyDescent="0.2">
      <c r="A322" s="68" t="s">
        <v>328</v>
      </c>
      <c r="B322" s="133" t="s">
        <v>1735</v>
      </c>
      <c r="C322" s="68" t="s">
        <v>1925</v>
      </c>
      <c r="D322" s="68" t="s">
        <v>1912</v>
      </c>
      <c r="E322" s="124">
        <v>2.0996000000000001</v>
      </c>
      <c r="F322" s="123">
        <v>2.84</v>
      </c>
      <c r="G322" s="134">
        <v>1</v>
      </c>
      <c r="H322" s="123">
        <f t="shared" si="4"/>
        <v>0.8</v>
      </c>
    </row>
    <row r="323" spans="1:8" x14ac:dyDescent="0.2">
      <c r="A323" s="68" t="s">
        <v>329</v>
      </c>
      <c r="B323" s="133" t="s">
        <v>1735</v>
      </c>
      <c r="C323" s="68" t="s">
        <v>1925</v>
      </c>
      <c r="D323" s="68" t="s">
        <v>1912</v>
      </c>
      <c r="E323" s="124">
        <v>2.7061000000000002</v>
      </c>
      <c r="F323" s="123">
        <v>4.83</v>
      </c>
      <c r="G323" s="134">
        <v>1</v>
      </c>
      <c r="H323" s="123">
        <f t="shared" si="4"/>
        <v>0.95</v>
      </c>
    </row>
    <row r="324" spans="1:8" x14ac:dyDescent="0.2">
      <c r="A324" s="68" t="s">
        <v>330</v>
      </c>
      <c r="B324" s="133" t="s">
        <v>1735</v>
      </c>
      <c r="C324" s="68" t="s">
        <v>1925</v>
      </c>
      <c r="D324" s="68" t="s">
        <v>1912</v>
      </c>
      <c r="E324" s="124">
        <v>3.9468999999999999</v>
      </c>
      <c r="F324" s="123">
        <v>7.56</v>
      </c>
      <c r="G324" s="134">
        <v>1</v>
      </c>
      <c r="H324" s="123">
        <f t="shared" si="4"/>
        <v>0.95</v>
      </c>
    </row>
    <row r="325" spans="1:8" x14ac:dyDescent="0.2">
      <c r="A325" s="68" t="s">
        <v>331</v>
      </c>
      <c r="B325" s="133" t="s">
        <v>1736</v>
      </c>
      <c r="C325" s="68" t="s">
        <v>1925</v>
      </c>
      <c r="D325" s="68" t="s">
        <v>1912</v>
      </c>
      <c r="E325" s="124">
        <v>2.1248999999999998</v>
      </c>
      <c r="F325" s="123">
        <v>1.93</v>
      </c>
      <c r="G325" s="134">
        <v>1</v>
      </c>
      <c r="H325" s="123">
        <f t="shared" si="4"/>
        <v>0.8</v>
      </c>
    </row>
    <row r="326" spans="1:8" x14ac:dyDescent="0.2">
      <c r="A326" s="68" t="s">
        <v>332</v>
      </c>
      <c r="B326" s="133" t="s">
        <v>1736</v>
      </c>
      <c r="C326" s="68" t="s">
        <v>1925</v>
      </c>
      <c r="D326" s="68" t="s">
        <v>1912</v>
      </c>
      <c r="E326" s="124">
        <v>2.3826999999999998</v>
      </c>
      <c r="F326" s="123">
        <v>2.88</v>
      </c>
      <c r="G326" s="134">
        <v>1</v>
      </c>
      <c r="H326" s="123">
        <f t="shared" si="4"/>
        <v>0.8</v>
      </c>
    </row>
    <row r="327" spans="1:8" x14ac:dyDescent="0.2">
      <c r="A327" s="68" t="s">
        <v>333</v>
      </c>
      <c r="B327" s="133" t="s">
        <v>1736</v>
      </c>
      <c r="C327" s="68" t="s">
        <v>1925</v>
      </c>
      <c r="D327" s="68" t="s">
        <v>1912</v>
      </c>
      <c r="E327" s="124">
        <v>2.9306999999999999</v>
      </c>
      <c r="F327" s="123">
        <v>5.63</v>
      </c>
      <c r="G327" s="134">
        <v>1</v>
      </c>
      <c r="H327" s="123">
        <f t="shared" si="4"/>
        <v>0.95</v>
      </c>
    </row>
    <row r="328" spans="1:8" x14ac:dyDescent="0.2">
      <c r="A328" s="68" t="s">
        <v>334</v>
      </c>
      <c r="B328" s="133" t="s">
        <v>1736</v>
      </c>
      <c r="C328" s="68" t="s">
        <v>1925</v>
      </c>
      <c r="D328" s="68" t="s">
        <v>1912</v>
      </c>
      <c r="E328" s="124">
        <v>4.4249999999999998</v>
      </c>
      <c r="F328" s="123">
        <v>9.02</v>
      </c>
      <c r="G328" s="134">
        <v>1</v>
      </c>
      <c r="H328" s="123">
        <f t="shared" si="4"/>
        <v>0.95</v>
      </c>
    </row>
    <row r="329" spans="1:8" x14ac:dyDescent="0.2">
      <c r="A329" s="68" t="s">
        <v>335</v>
      </c>
      <c r="B329" s="133" t="s">
        <v>1737</v>
      </c>
      <c r="C329" s="68" t="s">
        <v>1925</v>
      </c>
      <c r="D329" s="68" t="s">
        <v>1912</v>
      </c>
      <c r="E329" s="124">
        <v>1.7742</v>
      </c>
      <c r="F329" s="123">
        <v>2.39</v>
      </c>
      <c r="G329" s="134">
        <v>1</v>
      </c>
      <c r="H329" s="123">
        <f t="shared" si="4"/>
        <v>0.8</v>
      </c>
    </row>
    <row r="330" spans="1:8" x14ac:dyDescent="0.2">
      <c r="A330" s="68" t="s">
        <v>336</v>
      </c>
      <c r="B330" s="133" t="s">
        <v>1737</v>
      </c>
      <c r="C330" s="68" t="s">
        <v>1925</v>
      </c>
      <c r="D330" s="68" t="s">
        <v>1912</v>
      </c>
      <c r="E330" s="124">
        <v>2.1440000000000001</v>
      </c>
      <c r="F330" s="123">
        <v>3.13</v>
      </c>
      <c r="G330" s="134">
        <v>1</v>
      </c>
      <c r="H330" s="123">
        <f t="shared" ref="H330:H393" si="5">IF(_xlfn.NUMBERVALUE(RIGHT($A330,1))&gt;2,0.95,0.8)</f>
        <v>0.8</v>
      </c>
    </row>
    <row r="331" spans="1:8" x14ac:dyDescent="0.2">
      <c r="A331" s="68" t="s">
        <v>337</v>
      </c>
      <c r="B331" s="133" t="s">
        <v>1737</v>
      </c>
      <c r="C331" s="68" t="s">
        <v>1925</v>
      </c>
      <c r="D331" s="68" t="s">
        <v>1912</v>
      </c>
      <c r="E331" s="124">
        <v>3.3723000000000001</v>
      </c>
      <c r="F331" s="123">
        <v>5.55</v>
      </c>
      <c r="G331" s="134">
        <v>1</v>
      </c>
      <c r="H331" s="123">
        <f t="shared" si="5"/>
        <v>0.95</v>
      </c>
    </row>
    <row r="332" spans="1:8" x14ac:dyDescent="0.2">
      <c r="A332" s="68" t="s">
        <v>338</v>
      </c>
      <c r="B332" s="133" t="s">
        <v>1737</v>
      </c>
      <c r="C332" s="68" t="s">
        <v>1925</v>
      </c>
      <c r="D332" s="68" t="s">
        <v>1912</v>
      </c>
      <c r="E332" s="124">
        <v>5.3391999999999999</v>
      </c>
      <c r="F332" s="123">
        <v>11.67</v>
      </c>
      <c r="G332" s="134">
        <v>1</v>
      </c>
      <c r="H332" s="123">
        <f t="shared" si="5"/>
        <v>0.95</v>
      </c>
    </row>
    <row r="333" spans="1:8" x14ac:dyDescent="0.2">
      <c r="A333" s="68" t="s">
        <v>339</v>
      </c>
      <c r="B333" s="133" t="s">
        <v>1738</v>
      </c>
      <c r="C333" s="68" t="s">
        <v>1925</v>
      </c>
      <c r="D333" s="68" t="s">
        <v>1912</v>
      </c>
      <c r="E333" s="124">
        <v>1.3431</v>
      </c>
      <c r="F333" s="123">
        <v>2.68</v>
      </c>
      <c r="G333" s="134">
        <v>1</v>
      </c>
      <c r="H333" s="123">
        <f t="shared" si="5"/>
        <v>0.8</v>
      </c>
    </row>
    <row r="334" spans="1:8" x14ac:dyDescent="0.2">
      <c r="A334" s="68" t="s">
        <v>340</v>
      </c>
      <c r="B334" s="133" t="s">
        <v>1738</v>
      </c>
      <c r="C334" s="68" t="s">
        <v>1925</v>
      </c>
      <c r="D334" s="68" t="s">
        <v>1912</v>
      </c>
      <c r="E334" s="124">
        <v>1.8188</v>
      </c>
      <c r="F334" s="123">
        <v>3.87</v>
      </c>
      <c r="G334" s="134">
        <v>1</v>
      </c>
      <c r="H334" s="123">
        <f t="shared" si="5"/>
        <v>0.8</v>
      </c>
    </row>
    <row r="335" spans="1:8" x14ac:dyDescent="0.2">
      <c r="A335" s="68" t="s">
        <v>341</v>
      </c>
      <c r="B335" s="133" t="s">
        <v>1738</v>
      </c>
      <c r="C335" s="68" t="s">
        <v>1925</v>
      </c>
      <c r="D335" s="68" t="s">
        <v>1912</v>
      </c>
      <c r="E335" s="124">
        <v>2.6377000000000002</v>
      </c>
      <c r="F335" s="123">
        <v>6.03</v>
      </c>
      <c r="G335" s="134">
        <v>1</v>
      </c>
      <c r="H335" s="123">
        <f t="shared" si="5"/>
        <v>0.95</v>
      </c>
    </row>
    <row r="336" spans="1:8" x14ac:dyDescent="0.2">
      <c r="A336" s="68" t="s">
        <v>342</v>
      </c>
      <c r="B336" s="133" t="s">
        <v>1738</v>
      </c>
      <c r="C336" s="68" t="s">
        <v>1925</v>
      </c>
      <c r="D336" s="68" t="s">
        <v>1912</v>
      </c>
      <c r="E336" s="124">
        <v>3.5909</v>
      </c>
      <c r="F336" s="123">
        <v>9.0299999999999994</v>
      </c>
      <c r="G336" s="134">
        <v>1</v>
      </c>
      <c r="H336" s="123">
        <f t="shared" si="5"/>
        <v>0.95</v>
      </c>
    </row>
    <row r="337" spans="1:8" x14ac:dyDescent="0.2">
      <c r="A337" s="68" t="s">
        <v>1632</v>
      </c>
      <c r="B337" s="133" t="s">
        <v>1668</v>
      </c>
      <c r="C337" s="68" t="s">
        <v>1925</v>
      </c>
      <c r="D337" s="68" t="s">
        <v>1910</v>
      </c>
      <c r="E337" s="124">
        <v>4.7443999999999997</v>
      </c>
      <c r="F337" s="123">
        <v>2.36</v>
      </c>
      <c r="G337" s="134">
        <v>1</v>
      </c>
      <c r="H337" s="123">
        <f t="shared" si="5"/>
        <v>0.8</v>
      </c>
    </row>
    <row r="338" spans="1:8" x14ac:dyDescent="0.2">
      <c r="A338" s="68" t="s">
        <v>1633</v>
      </c>
      <c r="B338" s="133" t="s">
        <v>1668</v>
      </c>
      <c r="C338" s="68" t="s">
        <v>1925</v>
      </c>
      <c r="D338" s="68" t="s">
        <v>1910</v>
      </c>
      <c r="E338" s="124">
        <v>5.6406999999999998</v>
      </c>
      <c r="F338" s="123">
        <v>4.87</v>
      </c>
      <c r="G338" s="134">
        <v>1</v>
      </c>
      <c r="H338" s="123">
        <f t="shared" si="5"/>
        <v>0.8</v>
      </c>
    </row>
    <row r="339" spans="1:8" x14ac:dyDescent="0.2">
      <c r="A339" s="68" t="s">
        <v>1634</v>
      </c>
      <c r="B339" s="133" t="s">
        <v>1668</v>
      </c>
      <c r="C339" s="68" t="s">
        <v>1925</v>
      </c>
      <c r="D339" s="68" t="s">
        <v>1910</v>
      </c>
      <c r="E339" s="124">
        <v>6.0686</v>
      </c>
      <c r="F339" s="123">
        <v>6.54</v>
      </c>
      <c r="G339" s="134">
        <v>1</v>
      </c>
      <c r="H339" s="123">
        <f t="shared" si="5"/>
        <v>0.95</v>
      </c>
    </row>
    <row r="340" spans="1:8" x14ac:dyDescent="0.2">
      <c r="A340" s="68" t="s">
        <v>1635</v>
      </c>
      <c r="B340" s="133" t="s">
        <v>1668</v>
      </c>
      <c r="C340" s="68" t="s">
        <v>1925</v>
      </c>
      <c r="D340" s="68" t="s">
        <v>1910</v>
      </c>
      <c r="E340" s="124">
        <v>8.6624999999999996</v>
      </c>
      <c r="F340" s="123">
        <v>10.25</v>
      </c>
      <c r="G340" s="134">
        <v>1</v>
      </c>
      <c r="H340" s="123">
        <f t="shared" si="5"/>
        <v>0.95</v>
      </c>
    </row>
    <row r="341" spans="1:8" x14ac:dyDescent="0.2">
      <c r="A341" s="68" t="s">
        <v>1636</v>
      </c>
      <c r="B341" s="133" t="s">
        <v>1669</v>
      </c>
      <c r="C341" s="68" t="s">
        <v>1925</v>
      </c>
      <c r="D341" s="68" t="s">
        <v>1910</v>
      </c>
      <c r="E341" s="124">
        <v>3.6745000000000001</v>
      </c>
      <c r="F341" s="123">
        <v>2.95</v>
      </c>
      <c r="G341" s="134">
        <v>1</v>
      </c>
      <c r="H341" s="123">
        <f t="shared" si="5"/>
        <v>0.8</v>
      </c>
    </row>
    <row r="342" spans="1:8" x14ac:dyDescent="0.2">
      <c r="A342" s="68" t="s">
        <v>1637</v>
      </c>
      <c r="B342" s="133" t="s">
        <v>1669</v>
      </c>
      <c r="C342" s="68" t="s">
        <v>1925</v>
      </c>
      <c r="D342" s="68" t="s">
        <v>1910</v>
      </c>
      <c r="E342" s="124">
        <v>4.1078999999999999</v>
      </c>
      <c r="F342" s="123">
        <v>4.38</v>
      </c>
      <c r="G342" s="134">
        <v>1</v>
      </c>
      <c r="H342" s="123">
        <f t="shared" si="5"/>
        <v>0.8</v>
      </c>
    </row>
    <row r="343" spans="1:8" x14ac:dyDescent="0.2">
      <c r="A343" s="68" t="s">
        <v>1638</v>
      </c>
      <c r="B343" s="133" t="s">
        <v>1669</v>
      </c>
      <c r="C343" s="68" t="s">
        <v>1925</v>
      </c>
      <c r="D343" s="68" t="s">
        <v>1910</v>
      </c>
      <c r="E343" s="124">
        <v>5.0617999999999999</v>
      </c>
      <c r="F343" s="123">
        <v>7.57</v>
      </c>
      <c r="G343" s="134">
        <v>1</v>
      </c>
      <c r="H343" s="123">
        <f t="shared" si="5"/>
        <v>0.95</v>
      </c>
    </row>
    <row r="344" spans="1:8" x14ac:dyDescent="0.2">
      <c r="A344" s="68" t="s">
        <v>1639</v>
      </c>
      <c r="B344" s="133" t="s">
        <v>1669</v>
      </c>
      <c r="C344" s="68" t="s">
        <v>1925</v>
      </c>
      <c r="D344" s="68" t="s">
        <v>1910</v>
      </c>
      <c r="E344" s="124">
        <v>6.8457999999999997</v>
      </c>
      <c r="F344" s="123">
        <v>12.31</v>
      </c>
      <c r="G344" s="134">
        <v>1</v>
      </c>
      <c r="H344" s="123">
        <f t="shared" si="5"/>
        <v>0.95</v>
      </c>
    </row>
    <row r="345" spans="1:8" x14ac:dyDescent="0.2">
      <c r="A345" s="68" t="s">
        <v>343</v>
      </c>
      <c r="B345" s="133" t="s">
        <v>1504</v>
      </c>
      <c r="C345" s="68" t="s">
        <v>1925</v>
      </c>
      <c r="D345" s="68" t="s">
        <v>1901</v>
      </c>
      <c r="E345" s="124">
        <v>1.2762</v>
      </c>
      <c r="F345" s="123">
        <v>2.81</v>
      </c>
      <c r="G345" s="134">
        <v>1</v>
      </c>
      <c r="H345" s="123">
        <f t="shared" si="5"/>
        <v>0.8</v>
      </c>
    </row>
    <row r="346" spans="1:8" x14ac:dyDescent="0.2">
      <c r="A346" s="68" t="s">
        <v>344</v>
      </c>
      <c r="B346" s="133" t="s">
        <v>1504</v>
      </c>
      <c r="C346" s="68" t="s">
        <v>1925</v>
      </c>
      <c r="D346" s="68" t="s">
        <v>1901</v>
      </c>
      <c r="E346" s="124">
        <v>1.5984</v>
      </c>
      <c r="F346" s="123">
        <v>4.87</v>
      </c>
      <c r="G346" s="134">
        <v>1</v>
      </c>
      <c r="H346" s="123">
        <f t="shared" si="5"/>
        <v>0.8</v>
      </c>
    </row>
    <row r="347" spans="1:8" x14ac:dyDescent="0.2">
      <c r="A347" s="68" t="s">
        <v>345</v>
      </c>
      <c r="B347" s="133" t="s">
        <v>1504</v>
      </c>
      <c r="C347" s="68" t="s">
        <v>1925</v>
      </c>
      <c r="D347" s="68" t="s">
        <v>1901</v>
      </c>
      <c r="E347" s="124">
        <v>2.3468</v>
      </c>
      <c r="F347" s="123">
        <v>8</v>
      </c>
      <c r="G347" s="134">
        <v>1</v>
      </c>
      <c r="H347" s="123">
        <f t="shared" si="5"/>
        <v>0.95</v>
      </c>
    </row>
    <row r="348" spans="1:8" x14ac:dyDescent="0.2">
      <c r="A348" s="68" t="s">
        <v>346</v>
      </c>
      <c r="B348" s="133" t="s">
        <v>1504</v>
      </c>
      <c r="C348" s="68" t="s">
        <v>1925</v>
      </c>
      <c r="D348" s="68" t="s">
        <v>1901</v>
      </c>
      <c r="E348" s="124">
        <v>4.4130000000000003</v>
      </c>
      <c r="F348" s="123">
        <v>14.17</v>
      </c>
      <c r="G348" s="134">
        <v>1</v>
      </c>
      <c r="H348" s="123">
        <f t="shared" si="5"/>
        <v>0.95</v>
      </c>
    </row>
    <row r="349" spans="1:8" x14ac:dyDescent="0.2">
      <c r="A349" s="68" t="s">
        <v>1374</v>
      </c>
      <c r="B349" s="133" t="s">
        <v>1505</v>
      </c>
      <c r="C349" s="68" t="s">
        <v>1925</v>
      </c>
      <c r="D349" s="68" t="s">
        <v>1901</v>
      </c>
      <c r="E349" s="124">
        <v>1.4759</v>
      </c>
      <c r="F349" s="123">
        <v>2.76</v>
      </c>
      <c r="G349" s="134">
        <v>1</v>
      </c>
      <c r="H349" s="123">
        <f t="shared" si="5"/>
        <v>0.8</v>
      </c>
    </row>
    <row r="350" spans="1:8" x14ac:dyDescent="0.2">
      <c r="A350" s="68" t="s">
        <v>1375</v>
      </c>
      <c r="B350" s="133" t="s">
        <v>1505</v>
      </c>
      <c r="C350" s="68" t="s">
        <v>1925</v>
      </c>
      <c r="D350" s="68" t="s">
        <v>1901</v>
      </c>
      <c r="E350" s="124">
        <v>2.1549999999999998</v>
      </c>
      <c r="F350" s="123">
        <v>5.19</v>
      </c>
      <c r="G350" s="134">
        <v>1</v>
      </c>
      <c r="H350" s="123">
        <f t="shared" si="5"/>
        <v>0.8</v>
      </c>
    </row>
    <row r="351" spans="1:8" x14ac:dyDescent="0.2">
      <c r="A351" s="68" t="s">
        <v>1376</v>
      </c>
      <c r="B351" s="133" t="s">
        <v>1505</v>
      </c>
      <c r="C351" s="68" t="s">
        <v>1925</v>
      </c>
      <c r="D351" s="68" t="s">
        <v>1901</v>
      </c>
      <c r="E351" s="124">
        <v>3.5055000000000001</v>
      </c>
      <c r="F351" s="123">
        <v>10</v>
      </c>
      <c r="G351" s="134">
        <v>1</v>
      </c>
      <c r="H351" s="123">
        <f t="shared" si="5"/>
        <v>0.95</v>
      </c>
    </row>
    <row r="352" spans="1:8" x14ac:dyDescent="0.2">
      <c r="A352" s="68" t="s">
        <v>1377</v>
      </c>
      <c r="B352" s="133" t="s">
        <v>1505</v>
      </c>
      <c r="C352" s="68" t="s">
        <v>1925</v>
      </c>
      <c r="D352" s="68" t="s">
        <v>1901</v>
      </c>
      <c r="E352" s="124">
        <v>5.9103000000000003</v>
      </c>
      <c r="F352" s="123">
        <v>15.82</v>
      </c>
      <c r="G352" s="134">
        <v>1</v>
      </c>
      <c r="H352" s="123">
        <f t="shared" si="5"/>
        <v>0.95</v>
      </c>
    </row>
    <row r="353" spans="1:8" x14ac:dyDescent="0.2">
      <c r="A353" s="68" t="s">
        <v>1378</v>
      </c>
      <c r="B353" s="133" t="s">
        <v>1948</v>
      </c>
      <c r="C353" s="68" t="s">
        <v>1925</v>
      </c>
      <c r="D353" s="68" t="s">
        <v>1901</v>
      </c>
      <c r="E353" s="124">
        <v>2.036</v>
      </c>
      <c r="F353" s="123">
        <v>2.4500000000000002</v>
      </c>
      <c r="G353" s="134">
        <v>1</v>
      </c>
      <c r="H353" s="123">
        <f t="shared" si="5"/>
        <v>0.8</v>
      </c>
    </row>
    <row r="354" spans="1:8" x14ac:dyDescent="0.2">
      <c r="A354" s="68" t="s">
        <v>1379</v>
      </c>
      <c r="B354" s="133" t="s">
        <v>1948</v>
      </c>
      <c r="C354" s="68" t="s">
        <v>1925</v>
      </c>
      <c r="D354" s="68" t="s">
        <v>1901</v>
      </c>
      <c r="E354" s="124">
        <v>2.3052000000000001</v>
      </c>
      <c r="F354" s="123">
        <v>4.38</v>
      </c>
      <c r="G354" s="134">
        <v>1</v>
      </c>
      <c r="H354" s="123">
        <f t="shared" si="5"/>
        <v>0.8</v>
      </c>
    </row>
    <row r="355" spans="1:8" x14ac:dyDescent="0.2">
      <c r="A355" s="68" t="s">
        <v>1380</v>
      </c>
      <c r="B355" s="133" t="s">
        <v>1948</v>
      </c>
      <c r="C355" s="68" t="s">
        <v>1925</v>
      </c>
      <c r="D355" s="68" t="s">
        <v>1901</v>
      </c>
      <c r="E355" s="124">
        <v>2.7866</v>
      </c>
      <c r="F355" s="123">
        <v>6.97</v>
      </c>
      <c r="G355" s="134">
        <v>1</v>
      </c>
      <c r="H355" s="123">
        <f t="shared" si="5"/>
        <v>0.95</v>
      </c>
    </row>
    <row r="356" spans="1:8" x14ac:dyDescent="0.2">
      <c r="A356" s="68" t="s">
        <v>1381</v>
      </c>
      <c r="B356" s="133" t="s">
        <v>1948</v>
      </c>
      <c r="C356" s="68" t="s">
        <v>1925</v>
      </c>
      <c r="D356" s="68" t="s">
        <v>1901</v>
      </c>
      <c r="E356" s="124">
        <v>5.1087999999999996</v>
      </c>
      <c r="F356" s="123">
        <v>13.08</v>
      </c>
      <c r="G356" s="134">
        <v>1</v>
      </c>
      <c r="H356" s="123">
        <f t="shared" si="5"/>
        <v>0.95</v>
      </c>
    </row>
    <row r="357" spans="1:8" x14ac:dyDescent="0.2">
      <c r="A357" s="68" t="s">
        <v>1640</v>
      </c>
      <c r="B357" s="133" t="s">
        <v>1670</v>
      </c>
      <c r="C357" s="68" t="s">
        <v>1925</v>
      </c>
      <c r="D357" s="68" t="s">
        <v>1912</v>
      </c>
      <c r="E357" s="124">
        <v>4.0328999999999997</v>
      </c>
      <c r="F357" s="123">
        <v>1.77</v>
      </c>
      <c r="G357" s="134">
        <v>1</v>
      </c>
      <c r="H357" s="123">
        <f t="shared" si="5"/>
        <v>0.8</v>
      </c>
    </row>
    <row r="358" spans="1:8" x14ac:dyDescent="0.2">
      <c r="A358" s="68" t="s">
        <v>1641</v>
      </c>
      <c r="B358" s="133" t="s">
        <v>1670</v>
      </c>
      <c r="C358" s="68" t="s">
        <v>1925</v>
      </c>
      <c r="D358" s="68" t="s">
        <v>1912</v>
      </c>
      <c r="E358" s="124">
        <v>4.2644000000000002</v>
      </c>
      <c r="F358" s="123">
        <v>2.34</v>
      </c>
      <c r="G358" s="134">
        <v>1</v>
      </c>
      <c r="H358" s="123">
        <f t="shared" si="5"/>
        <v>0.8</v>
      </c>
    </row>
    <row r="359" spans="1:8" x14ac:dyDescent="0.2">
      <c r="A359" s="68" t="s">
        <v>1642</v>
      </c>
      <c r="B359" s="133" t="s">
        <v>1670</v>
      </c>
      <c r="C359" s="68" t="s">
        <v>1925</v>
      </c>
      <c r="D359" s="68" t="s">
        <v>1912</v>
      </c>
      <c r="E359" s="124">
        <v>5.0926999999999998</v>
      </c>
      <c r="F359" s="123">
        <v>4.8099999999999996</v>
      </c>
      <c r="G359" s="134">
        <v>1</v>
      </c>
      <c r="H359" s="123">
        <f t="shared" si="5"/>
        <v>0.95</v>
      </c>
    </row>
    <row r="360" spans="1:8" x14ac:dyDescent="0.2">
      <c r="A360" s="68" t="s">
        <v>1643</v>
      </c>
      <c r="B360" s="133" t="s">
        <v>1670</v>
      </c>
      <c r="C360" s="68" t="s">
        <v>1925</v>
      </c>
      <c r="D360" s="68" t="s">
        <v>1912</v>
      </c>
      <c r="E360" s="124">
        <v>7.4718999999999998</v>
      </c>
      <c r="F360" s="123">
        <v>11.4</v>
      </c>
      <c r="G360" s="134">
        <v>1</v>
      </c>
      <c r="H360" s="123">
        <f t="shared" si="5"/>
        <v>0.95</v>
      </c>
    </row>
    <row r="361" spans="1:8" x14ac:dyDescent="0.2">
      <c r="A361" s="68" t="s">
        <v>347</v>
      </c>
      <c r="B361" s="133" t="s">
        <v>1506</v>
      </c>
      <c r="C361" s="68" t="s">
        <v>1925</v>
      </c>
      <c r="D361" s="68" t="s">
        <v>1912</v>
      </c>
      <c r="E361" s="124">
        <v>0.79830000000000001</v>
      </c>
      <c r="F361" s="123">
        <v>2.13</v>
      </c>
      <c r="G361" s="134">
        <v>1</v>
      </c>
      <c r="H361" s="123">
        <f t="shared" si="5"/>
        <v>0.8</v>
      </c>
    </row>
    <row r="362" spans="1:8" x14ac:dyDescent="0.2">
      <c r="A362" s="68" t="s">
        <v>348</v>
      </c>
      <c r="B362" s="133" t="s">
        <v>1506</v>
      </c>
      <c r="C362" s="68" t="s">
        <v>1925</v>
      </c>
      <c r="D362" s="68" t="s">
        <v>1912</v>
      </c>
      <c r="E362" s="124">
        <v>0.89339999999999997</v>
      </c>
      <c r="F362" s="123">
        <v>3</v>
      </c>
      <c r="G362" s="134">
        <v>1</v>
      </c>
      <c r="H362" s="123">
        <f t="shared" si="5"/>
        <v>0.8</v>
      </c>
    </row>
    <row r="363" spans="1:8" x14ac:dyDescent="0.2">
      <c r="A363" s="68" t="s">
        <v>349</v>
      </c>
      <c r="B363" s="133" t="s">
        <v>1506</v>
      </c>
      <c r="C363" s="68" t="s">
        <v>1925</v>
      </c>
      <c r="D363" s="68" t="s">
        <v>1912</v>
      </c>
      <c r="E363" s="124">
        <v>1.1899</v>
      </c>
      <c r="F363" s="123">
        <v>4.68</v>
      </c>
      <c r="G363" s="134">
        <v>1</v>
      </c>
      <c r="H363" s="123">
        <f t="shared" si="5"/>
        <v>0.95</v>
      </c>
    </row>
    <row r="364" spans="1:8" x14ac:dyDescent="0.2">
      <c r="A364" s="68" t="s">
        <v>350</v>
      </c>
      <c r="B364" s="133" t="s">
        <v>1506</v>
      </c>
      <c r="C364" s="68" t="s">
        <v>1925</v>
      </c>
      <c r="D364" s="68" t="s">
        <v>1912</v>
      </c>
      <c r="E364" s="124">
        <v>1.863</v>
      </c>
      <c r="F364" s="123">
        <v>6.25</v>
      </c>
      <c r="G364" s="134">
        <v>1</v>
      </c>
      <c r="H364" s="123">
        <f t="shared" si="5"/>
        <v>0.95</v>
      </c>
    </row>
    <row r="365" spans="1:8" x14ac:dyDescent="0.2">
      <c r="A365" s="68" t="s">
        <v>351</v>
      </c>
      <c r="B365" s="133" t="s">
        <v>1382</v>
      </c>
      <c r="C365" s="68" t="s">
        <v>1925</v>
      </c>
      <c r="D365" s="68" t="s">
        <v>1912</v>
      </c>
      <c r="E365" s="124">
        <v>0.95089999999999997</v>
      </c>
      <c r="F365" s="123">
        <v>1.97</v>
      </c>
      <c r="G365" s="134">
        <v>1</v>
      </c>
      <c r="H365" s="123">
        <f t="shared" si="5"/>
        <v>0.8</v>
      </c>
    </row>
    <row r="366" spans="1:8" x14ac:dyDescent="0.2">
      <c r="A366" s="68" t="s">
        <v>352</v>
      </c>
      <c r="B366" s="133" t="s">
        <v>1382</v>
      </c>
      <c r="C366" s="68" t="s">
        <v>1925</v>
      </c>
      <c r="D366" s="68" t="s">
        <v>1912</v>
      </c>
      <c r="E366" s="124">
        <v>1.1215999999999999</v>
      </c>
      <c r="F366" s="123">
        <v>2.75</v>
      </c>
      <c r="G366" s="134">
        <v>1</v>
      </c>
      <c r="H366" s="123">
        <f t="shared" si="5"/>
        <v>0.8</v>
      </c>
    </row>
    <row r="367" spans="1:8" x14ac:dyDescent="0.2">
      <c r="A367" s="68" t="s">
        <v>353</v>
      </c>
      <c r="B367" s="133" t="s">
        <v>1382</v>
      </c>
      <c r="C367" s="68" t="s">
        <v>1925</v>
      </c>
      <c r="D367" s="68" t="s">
        <v>1912</v>
      </c>
      <c r="E367" s="124">
        <v>1.4934000000000001</v>
      </c>
      <c r="F367" s="123">
        <v>4.5</v>
      </c>
      <c r="G367" s="134">
        <v>1</v>
      </c>
      <c r="H367" s="123">
        <f t="shared" si="5"/>
        <v>0.95</v>
      </c>
    </row>
    <row r="368" spans="1:8" x14ac:dyDescent="0.2">
      <c r="A368" s="68" t="s">
        <v>354</v>
      </c>
      <c r="B368" s="133" t="s">
        <v>1382</v>
      </c>
      <c r="C368" s="68" t="s">
        <v>1925</v>
      </c>
      <c r="D368" s="68" t="s">
        <v>1912</v>
      </c>
      <c r="E368" s="124">
        <v>2.3086000000000002</v>
      </c>
      <c r="F368" s="123">
        <v>7.06</v>
      </c>
      <c r="G368" s="134">
        <v>1</v>
      </c>
      <c r="H368" s="123">
        <f t="shared" si="5"/>
        <v>0.95</v>
      </c>
    </row>
    <row r="369" spans="1:8" x14ac:dyDescent="0.2">
      <c r="A369" s="68" t="s">
        <v>355</v>
      </c>
      <c r="B369" s="133" t="s">
        <v>1507</v>
      </c>
      <c r="C369" s="68" t="s">
        <v>1925</v>
      </c>
      <c r="D369" s="68" t="s">
        <v>1912</v>
      </c>
      <c r="E369" s="124">
        <v>1.028</v>
      </c>
      <c r="F369" s="123">
        <v>2.23</v>
      </c>
      <c r="G369" s="134">
        <v>1</v>
      </c>
      <c r="H369" s="123">
        <f t="shared" si="5"/>
        <v>0.8</v>
      </c>
    </row>
    <row r="370" spans="1:8" x14ac:dyDescent="0.2">
      <c r="A370" s="68" t="s">
        <v>356</v>
      </c>
      <c r="B370" s="133" t="s">
        <v>1507</v>
      </c>
      <c r="C370" s="68" t="s">
        <v>1925</v>
      </c>
      <c r="D370" s="68" t="s">
        <v>1912</v>
      </c>
      <c r="E370" s="124">
        <v>1.282</v>
      </c>
      <c r="F370" s="123">
        <v>3.96</v>
      </c>
      <c r="G370" s="134">
        <v>1</v>
      </c>
      <c r="H370" s="123">
        <f t="shared" si="5"/>
        <v>0.8</v>
      </c>
    </row>
    <row r="371" spans="1:8" x14ac:dyDescent="0.2">
      <c r="A371" s="68" t="s">
        <v>357</v>
      </c>
      <c r="B371" s="133" t="s">
        <v>1507</v>
      </c>
      <c r="C371" s="68" t="s">
        <v>1925</v>
      </c>
      <c r="D371" s="68" t="s">
        <v>1912</v>
      </c>
      <c r="E371" s="124">
        <v>1.8625</v>
      </c>
      <c r="F371" s="123">
        <v>6.96</v>
      </c>
      <c r="G371" s="134">
        <v>1</v>
      </c>
      <c r="H371" s="123">
        <f t="shared" si="5"/>
        <v>0.95</v>
      </c>
    </row>
    <row r="372" spans="1:8" x14ac:dyDescent="0.2">
      <c r="A372" s="68" t="s">
        <v>358</v>
      </c>
      <c r="B372" s="133" t="s">
        <v>1507</v>
      </c>
      <c r="C372" s="68" t="s">
        <v>1925</v>
      </c>
      <c r="D372" s="68" t="s">
        <v>1912</v>
      </c>
      <c r="E372" s="124">
        <v>3.0415999999999999</v>
      </c>
      <c r="F372" s="123">
        <v>10</v>
      </c>
      <c r="G372" s="134">
        <v>1</v>
      </c>
      <c r="H372" s="123">
        <f t="shared" si="5"/>
        <v>0.95</v>
      </c>
    </row>
    <row r="373" spans="1:8" x14ac:dyDescent="0.2">
      <c r="A373" s="68" t="s">
        <v>359</v>
      </c>
      <c r="B373" s="133" t="s">
        <v>1739</v>
      </c>
      <c r="C373" s="68" t="s">
        <v>1925</v>
      </c>
      <c r="D373" s="68" t="s">
        <v>1900</v>
      </c>
      <c r="E373" s="124">
        <v>0.85529999999999995</v>
      </c>
      <c r="F373" s="123">
        <v>5.79</v>
      </c>
      <c r="G373" s="134">
        <v>1</v>
      </c>
      <c r="H373" s="123">
        <f t="shared" si="5"/>
        <v>0.8</v>
      </c>
    </row>
    <row r="374" spans="1:8" x14ac:dyDescent="0.2">
      <c r="A374" s="68" t="s">
        <v>360</v>
      </c>
      <c r="B374" s="133" t="s">
        <v>1739</v>
      </c>
      <c r="C374" s="68" t="s">
        <v>1925</v>
      </c>
      <c r="D374" s="68" t="s">
        <v>1900</v>
      </c>
      <c r="E374" s="124">
        <v>1.2491000000000001</v>
      </c>
      <c r="F374" s="123">
        <v>7.6</v>
      </c>
      <c r="G374" s="134">
        <v>1</v>
      </c>
      <c r="H374" s="123">
        <f t="shared" si="5"/>
        <v>0.8</v>
      </c>
    </row>
    <row r="375" spans="1:8" x14ac:dyDescent="0.2">
      <c r="A375" s="68" t="s">
        <v>361</v>
      </c>
      <c r="B375" s="133" t="s">
        <v>1739</v>
      </c>
      <c r="C375" s="68" t="s">
        <v>1925</v>
      </c>
      <c r="D375" s="68" t="s">
        <v>1900</v>
      </c>
      <c r="E375" s="124">
        <v>1.7228000000000001</v>
      </c>
      <c r="F375" s="123">
        <v>10</v>
      </c>
      <c r="G375" s="134">
        <v>1</v>
      </c>
      <c r="H375" s="123">
        <f t="shared" si="5"/>
        <v>0.95</v>
      </c>
    </row>
    <row r="376" spans="1:8" x14ac:dyDescent="0.2">
      <c r="A376" s="68" t="s">
        <v>362</v>
      </c>
      <c r="B376" s="133" t="s">
        <v>1739</v>
      </c>
      <c r="C376" s="68" t="s">
        <v>1925</v>
      </c>
      <c r="D376" s="68" t="s">
        <v>1900</v>
      </c>
      <c r="E376" s="124">
        <v>2.5663999999999998</v>
      </c>
      <c r="F376" s="123">
        <v>13.85</v>
      </c>
      <c r="G376" s="134">
        <v>1</v>
      </c>
      <c r="H376" s="123">
        <f t="shared" si="5"/>
        <v>0.95</v>
      </c>
    </row>
    <row r="377" spans="1:8" x14ac:dyDescent="0.2">
      <c r="A377" s="68" t="s">
        <v>363</v>
      </c>
      <c r="B377" s="133" t="s">
        <v>1508</v>
      </c>
      <c r="C377" s="68" t="s">
        <v>1925</v>
      </c>
      <c r="D377" s="68" t="s">
        <v>1912</v>
      </c>
      <c r="E377" s="124">
        <v>0.5222</v>
      </c>
      <c r="F377" s="123">
        <v>2.77</v>
      </c>
      <c r="G377" s="134">
        <v>1</v>
      </c>
      <c r="H377" s="123">
        <f t="shared" si="5"/>
        <v>0.8</v>
      </c>
    </row>
    <row r="378" spans="1:8" x14ac:dyDescent="0.2">
      <c r="A378" s="68" t="s">
        <v>364</v>
      </c>
      <c r="B378" s="133" t="s">
        <v>1508</v>
      </c>
      <c r="C378" s="68" t="s">
        <v>1925</v>
      </c>
      <c r="D378" s="68" t="s">
        <v>1912</v>
      </c>
      <c r="E378" s="124">
        <v>0.70950000000000002</v>
      </c>
      <c r="F378" s="123">
        <v>3.86</v>
      </c>
      <c r="G378" s="134">
        <v>1</v>
      </c>
      <c r="H378" s="123">
        <f t="shared" si="5"/>
        <v>0.8</v>
      </c>
    </row>
    <row r="379" spans="1:8" x14ac:dyDescent="0.2">
      <c r="A379" s="68" t="s">
        <v>365</v>
      </c>
      <c r="B379" s="133" t="s">
        <v>1508</v>
      </c>
      <c r="C379" s="68" t="s">
        <v>1925</v>
      </c>
      <c r="D379" s="68" t="s">
        <v>1912</v>
      </c>
      <c r="E379" s="124">
        <v>1.0037</v>
      </c>
      <c r="F379" s="123">
        <v>5.17</v>
      </c>
      <c r="G379" s="134">
        <v>1</v>
      </c>
      <c r="H379" s="123">
        <f t="shared" si="5"/>
        <v>0.95</v>
      </c>
    </row>
    <row r="380" spans="1:8" x14ac:dyDescent="0.2">
      <c r="A380" s="68" t="s">
        <v>366</v>
      </c>
      <c r="B380" s="133" t="s">
        <v>1508</v>
      </c>
      <c r="C380" s="68" t="s">
        <v>1925</v>
      </c>
      <c r="D380" s="68" t="s">
        <v>1912</v>
      </c>
      <c r="E380" s="124">
        <v>1.6415</v>
      </c>
      <c r="F380" s="123">
        <v>7.48</v>
      </c>
      <c r="G380" s="134">
        <v>1</v>
      </c>
      <c r="H380" s="123">
        <f t="shared" si="5"/>
        <v>0.95</v>
      </c>
    </row>
    <row r="381" spans="1:8" x14ac:dyDescent="0.2">
      <c r="A381" s="68" t="s">
        <v>367</v>
      </c>
      <c r="B381" s="133" t="s">
        <v>1740</v>
      </c>
      <c r="C381" s="68" t="s">
        <v>1925</v>
      </c>
      <c r="D381" s="68" t="s">
        <v>1912</v>
      </c>
      <c r="E381" s="124">
        <v>0.44140000000000001</v>
      </c>
      <c r="F381" s="123">
        <v>1.91</v>
      </c>
      <c r="G381" s="134">
        <v>1</v>
      </c>
      <c r="H381" s="123">
        <f t="shared" si="5"/>
        <v>0.8</v>
      </c>
    </row>
    <row r="382" spans="1:8" x14ac:dyDescent="0.2">
      <c r="A382" s="68" t="s">
        <v>368</v>
      </c>
      <c r="B382" s="133" t="s">
        <v>1740</v>
      </c>
      <c r="C382" s="68" t="s">
        <v>1925</v>
      </c>
      <c r="D382" s="68" t="s">
        <v>1912</v>
      </c>
      <c r="E382" s="124">
        <v>0.60050000000000003</v>
      </c>
      <c r="F382" s="123">
        <v>2.46</v>
      </c>
      <c r="G382" s="134">
        <v>1</v>
      </c>
      <c r="H382" s="123">
        <f t="shared" si="5"/>
        <v>0.8</v>
      </c>
    </row>
    <row r="383" spans="1:8" x14ac:dyDescent="0.2">
      <c r="A383" s="68" t="s">
        <v>369</v>
      </c>
      <c r="B383" s="133" t="s">
        <v>1740</v>
      </c>
      <c r="C383" s="68" t="s">
        <v>1925</v>
      </c>
      <c r="D383" s="68" t="s">
        <v>1912</v>
      </c>
      <c r="E383" s="124">
        <v>0.93320000000000003</v>
      </c>
      <c r="F383" s="123">
        <v>2.8</v>
      </c>
      <c r="G383" s="134">
        <v>1</v>
      </c>
      <c r="H383" s="123">
        <f t="shared" si="5"/>
        <v>0.95</v>
      </c>
    </row>
    <row r="384" spans="1:8" x14ac:dyDescent="0.2">
      <c r="A384" s="68" t="s">
        <v>370</v>
      </c>
      <c r="B384" s="133" t="s">
        <v>1740</v>
      </c>
      <c r="C384" s="68" t="s">
        <v>1925</v>
      </c>
      <c r="D384" s="68" t="s">
        <v>1912</v>
      </c>
      <c r="E384" s="124">
        <v>1.8334999999999999</v>
      </c>
      <c r="F384" s="123">
        <v>4.04</v>
      </c>
      <c r="G384" s="134">
        <v>1</v>
      </c>
      <c r="H384" s="123">
        <f t="shared" si="5"/>
        <v>0.95</v>
      </c>
    </row>
    <row r="385" spans="1:8" x14ac:dyDescent="0.2">
      <c r="A385" s="68" t="s">
        <v>371</v>
      </c>
      <c r="B385" s="133" t="s">
        <v>1741</v>
      </c>
      <c r="C385" s="68" t="s">
        <v>1925</v>
      </c>
      <c r="D385" s="68" t="s">
        <v>1900</v>
      </c>
      <c r="E385" s="124">
        <v>0.56200000000000006</v>
      </c>
      <c r="F385" s="123">
        <v>2.63</v>
      </c>
      <c r="G385" s="134">
        <v>1</v>
      </c>
      <c r="H385" s="123">
        <f t="shared" si="5"/>
        <v>0.8</v>
      </c>
    </row>
    <row r="386" spans="1:8" x14ac:dyDescent="0.2">
      <c r="A386" s="68" t="s">
        <v>372</v>
      </c>
      <c r="B386" s="133" t="s">
        <v>1741</v>
      </c>
      <c r="C386" s="68" t="s">
        <v>1925</v>
      </c>
      <c r="D386" s="68" t="s">
        <v>1900</v>
      </c>
      <c r="E386" s="124">
        <v>0.73970000000000002</v>
      </c>
      <c r="F386" s="123">
        <v>3.58</v>
      </c>
      <c r="G386" s="134">
        <v>1</v>
      </c>
      <c r="H386" s="123">
        <f t="shared" si="5"/>
        <v>0.8</v>
      </c>
    </row>
    <row r="387" spans="1:8" x14ac:dyDescent="0.2">
      <c r="A387" s="68" t="s">
        <v>373</v>
      </c>
      <c r="B387" s="133" t="s">
        <v>1741</v>
      </c>
      <c r="C387" s="68" t="s">
        <v>1925</v>
      </c>
      <c r="D387" s="68" t="s">
        <v>1900</v>
      </c>
      <c r="E387" s="124">
        <v>1.0261</v>
      </c>
      <c r="F387" s="123">
        <v>4.6399999999999997</v>
      </c>
      <c r="G387" s="134">
        <v>1</v>
      </c>
      <c r="H387" s="123">
        <f t="shared" si="5"/>
        <v>0.95</v>
      </c>
    </row>
    <row r="388" spans="1:8" x14ac:dyDescent="0.2">
      <c r="A388" s="68" t="s">
        <v>374</v>
      </c>
      <c r="B388" s="133" t="s">
        <v>1741</v>
      </c>
      <c r="C388" s="68" t="s">
        <v>1925</v>
      </c>
      <c r="D388" s="68" t="s">
        <v>1900</v>
      </c>
      <c r="E388" s="124">
        <v>2.08</v>
      </c>
      <c r="F388" s="123">
        <v>7.84</v>
      </c>
      <c r="G388" s="134">
        <v>1</v>
      </c>
      <c r="H388" s="123">
        <f t="shared" si="5"/>
        <v>0.95</v>
      </c>
    </row>
    <row r="389" spans="1:8" x14ac:dyDescent="0.2">
      <c r="A389" s="68" t="s">
        <v>375</v>
      </c>
      <c r="B389" s="133" t="s">
        <v>1742</v>
      </c>
      <c r="C389" s="68" t="s">
        <v>1925</v>
      </c>
      <c r="D389" s="68" t="s">
        <v>1912</v>
      </c>
      <c r="E389" s="124">
        <v>0.54469999999999996</v>
      </c>
      <c r="F389" s="123">
        <v>1.68</v>
      </c>
      <c r="G389" s="134">
        <v>1</v>
      </c>
      <c r="H389" s="123">
        <f t="shared" si="5"/>
        <v>0.8</v>
      </c>
    </row>
    <row r="390" spans="1:8" x14ac:dyDescent="0.2">
      <c r="A390" s="68" t="s">
        <v>376</v>
      </c>
      <c r="B390" s="133" t="s">
        <v>1742</v>
      </c>
      <c r="C390" s="68" t="s">
        <v>1925</v>
      </c>
      <c r="D390" s="68" t="s">
        <v>1912</v>
      </c>
      <c r="E390" s="124">
        <v>0.63519999999999999</v>
      </c>
      <c r="F390" s="123">
        <v>2.27</v>
      </c>
      <c r="G390" s="134">
        <v>1</v>
      </c>
      <c r="H390" s="123">
        <f t="shared" si="5"/>
        <v>0.8</v>
      </c>
    </row>
    <row r="391" spans="1:8" x14ac:dyDescent="0.2">
      <c r="A391" s="68" t="s">
        <v>377</v>
      </c>
      <c r="B391" s="133" t="s">
        <v>1742</v>
      </c>
      <c r="C391" s="68" t="s">
        <v>1925</v>
      </c>
      <c r="D391" s="68" t="s">
        <v>1912</v>
      </c>
      <c r="E391" s="124">
        <v>0.84899999999999998</v>
      </c>
      <c r="F391" s="123">
        <v>3.54</v>
      </c>
      <c r="G391" s="134">
        <v>1</v>
      </c>
      <c r="H391" s="123">
        <f t="shared" si="5"/>
        <v>0.95</v>
      </c>
    </row>
    <row r="392" spans="1:8" x14ac:dyDescent="0.2">
      <c r="A392" s="68" t="s">
        <v>378</v>
      </c>
      <c r="B392" s="133" t="s">
        <v>1742</v>
      </c>
      <c r="C392" s="68" t="s">
        <v>1925</v>
      </c>
      <c r="D392" s="68" t="s">
        <v>1912</v>
      </c>
      <c r="E392" s="124">
        <v>1.7444</v>
      </c>
      <c r="F392" s="123">
        <v>6.22</v>
      </c>
      <c r="G392" s="134">
        <v>1</v>
      </c>
      <c r="H392" s="123">
        <f t="shared" si="5"/>
        <v>0.95</v>
      </c>
    </row>
    <row r="393" spans="1:8" x14ac:dyDescent="0.2">
      <c r="A393" s="68" t="s">
        <v>379</v>
      </c>
      <c r="B393" s="133" t="s">
        <v>1509</v>
      </c>
      <c r="C393" s="68" t="s">
        <v>1925</v>
      </c>
      <c r="D393" s="68" t="s">
        <v>1900</v>
      </c>
      <c r="E393" s="124">
        <v>0.54859999999999998</v>
      </c>
      <c r="F393" s="123">
        <v>1.99</v>
      </c>
      <c r="G393" s="134">
        <v>1</v>
      </c>
      <c r="H393" s="123">
        <f t="shared" si="5"/>
        <v>0.8</v>
      </c>
    </row>
    <row r="394" spans="1:8" x14ac:dyDescent="0.2">
      <c r="A394" s="68" t="s">
        <v>380</v>
      </c>
      <c r="B394" s="133" t="s">
        <v>1509</v>
      </c>
      <c r="C394" s="68" t="s">
        <v>1925</v>
      </c>
      <c r="D394" s="68" t="s">
        <v>1900</v>
      </c>
      <c r="E394" s="124">
        <v>0.64970000000000006</v>
      </c>
      <c r="F394" s="123">
        <v>2.71</v>
      </c>
      <c r="G394" s="134">
        <v>1</v>
      </c>
      <c r="H394" s="123">
        <f t="shared" ref="H394:H457" si="6">IF(_xlfn.NUMBERVALUE(RIGHT($A394,1))&gt;2,0.95,0.8)</f>
        <v>0.8</v>
      </c>
    </row>
    <row r="395" spans="1:8" x14ac:dyDescent="0.2">
      <c r="A395" s="68" t="s">
        <v>381</v>
      </c>
      <c r="B395" s="133" t="s">
        <v>1509</v>
      </c>
      <c r="C395" s="68" t="s">
        <v>1925</v>
      </c>
      <c r="D395" s="68" t="s">
        <v>1900</v>
      </c>
      <c r="E395" s="124">
        <v>0.92049999999999998</v>
      </c>
      <c r="F395" s="123">
        <v>4.0199999999999996</v>
      </c>
      <c r="G395" s="134">
        <v>1</v>
      </c>
      <c r="H395" s="123">
        <f t="shared" si="6"/>
        <v>0.95</v>
      </c>
    </row>
    <row r="396" spans="1:8" x14ac:dyDescent="0.2">
      <c r="A396" s="68" t="s">
        <v>382</v>
      </c>
      <c r="B396" s="133" t="s">
        <v>1509</v>
      </c>
      <c r="C396" s="68" t="s">
        <v>1925</v>
      </c>
      <c r="D396" s="68" t="s">
        <v>1900</v>
      </c>
      <c r="E396" s="124">
        <v>1.4297</v>
      </c>
      <c r="F396" s="123">
        <v>6.07</v>
      </c>
      <c r="G396" s="134">
        <v>1</v>
      </c>
      <c r="H396" s="123">
        <f t="shared" si="6"/>
        <v>0.95</v>
      </c>
    </row>
    <row r="397" spans="1:8" x14ac:dyDescent="0.2">
      <c r="A397" s="68" t="s">
        <v>383</v>
      </c>
      <c r="B397" s="133" t="s">
        <v>1743</v>
      </c>
      <c r="C397" s="68" t="s">
        <v>1925</v>
      </c>
      <c r="D397" s="68" t="s">
        <v>1912</v>
      </c>
      <c r="E397" s="124">
        <v>0.57540000000000002</v>
      </c>
      <c r="F397" s="123">
        <v>2.14</v>
      </c>
      <c r="G397" s="134">
        <v>1</v>
      </c>
      <c r="H397" s="123">
        <f t="shared" si="6"/>
        <v>0.8</v>
      </c>
    </row>
    <row r="398" spans="1:8" x14ac:dyDescent="0.2">
      <c r="A398" s="68" t="s">
        <v>384</v>
      </c>
      <c r="B398" s="133" t="s">
        <v>1743</v>
      </c>
      <c r="C398" s="68" t="s">
        <v>1925</v>
      </c>
      <c r="D398" s="68" t="s">
        <v>1912</v>
      </c>
      <c r="E398" s="124">
        <v>0.76200000000000001</v>
      </c>
      <c r="F398" s="123">
        <v>3.29</v>
      </c>
      <c r="G398" s="134">
        <v>1</v>
      </c>
      <c r="H398" s="123">
        <f t="shared" si="6"/>
        <v>0.8</v>
      </c>
    </row>
    <row r="399" spans="1:8" x14ac:dyDescent="0.2">
      <c r="A399" s="68" t="s">
        <v>385</v>
      </c>
      <c r="B399" s="133" t="s">
        <v>1743</v>
      </c>
      <c r="C399" s="68" t="s">
        <v>1925</v>
      </c>
      <c r="D399" s="68" t="s">
        <v>1912</v>
      </c>
      <c r="E399" s="124">
        <v>1.1091</v>
      </c>
      <c r="F399" s="123">
        <v>5.04</v>
      </c>
      <c r="G399" s="134">
        <v>1</v>
      </c>
      <c r="H399" s="123">
        <f t="shared" si="6"/>
        <v>0.95</v>
      </c>
    </row>
    <row r="400" spans="1:8" x14ac:dyDescent="0.2">
      <c r="A400" s="68" t="s">
        <v>386</v>
      </c>
      <c r="B400" s="133" t="s">
        <v>1743</v>
      </c>
      <c r="C400" s="68" t="s">
        <v>1925</v>
      </c>
      <c r="D400" s="68" t="s">
        <v>1912</v>
      </c>
      <c r="E400" s="124">
        <v>2.0539000000000001</v>
      </c>
      <c r="F400" s="123">
        <v>8.2200000000000006</v>
      </c>
      <c r="G400" s="134">
        <v>1</v>
      </c>
      <c r="H400" s="123">
        <f t="shared" si="6"/>
        <v>0.95</v>
      </c>
    </row>
    <row r="401" spans="1:8" x14ac:dyDescent="0.2">
      <c r="A401" s="68" t="s">
        <v>387</v>
      </c>
      <c r="B401" s="133" t="s">
        <v>1744</v>
      </c>
      <c r="C401" s="68" t="s">
        <v>1925</v>
      </c>
      <c r="D401" s="68" t="s">
        <v>1912</v>
      </c>
      <c r="E401" s="124">
        <v>0.46360000000000001</v>
      </c>
      <c r="F401" s="123">
        <v>2.0099999999999998</v>
      </c>
      <c r="G401" s="134">
        <v>1</v>
      </c>
      <c r="H401" s="123">
        <f t="shared" si="6"/>
        <v>0.8</v>
      </c>
    </row>
    <row r="402" spans="1:8" x14ac:dyDescent="0.2">
      <c r="A402" s="68" t="s">
        <v>388</v>
      </c>
      <c r="B402" s="133" t="s">
        <v>1744</v>
      </c>
      <c r="C402" s="68" t="s">
        <v>1925</v>
      </c>
      <c r="D402" s="68" t="s">
        <v>1912</v>
      </c>
      <c r="E402" s="124">
        <v>0.60550000000000004</v>
      </c>
      <c r="F402" s="123">
        <v>2.8</v>
      </c>
      <c r="G402" s="134">
        <v>1</v>
      </c>
      <c r="H402" s="123">
        <f t="shared" si="6"/>
        <v>0.8</v>
      </c>
    </row>
    <row r="403" spans="1:8" x14ac:dyDescent="0.2">
      <c r="A403" s="68" t="s">
        <v>389</v>
      </c>
      <c r="B403" s="133" t="s">
        <v>1744</v>
      </c>
      <c r="C403" s="68" t="s">
        <v>1925</v>
      </c>
      <c r="D403" s="68" t="s">
        <v>1912</v>
      </c>
      <c r="E403" s="124">
        <v>0.91020000000000001</v>
      </c>
      <c r="F403" s="123">
        <v>4.4400000000000004</v>
      </c>
      <c r="G403" s="134">
        <v>1</v>
      </c>
      <c r="H403" s="123">
        <f t="shared" si="6"/>
        <v>0.95</v>
      </c>
    </row>
    <row r="404" spans="1:8" x14ac:dyDescent="0.2">
      <c r="A404" s="68" t="s">
        <v>390</v>
      </c>
      <c r="B404" s="133" t="s">
        <v>1744</v>
      </c>
      <c r="C404" s="68" t="s">
        <v>1925</v>
      </c>
      <c r="D404" s="68" t="s">
        <v>1912</v>
      </c>
      <c r="E404" s="124">
        <v>1.6065</v>
      </c>
      <c r="F404" s="123">
        <v>6.83</v>
      </c>
      <c r="G404" s="134">
        <v>1</v>
      </c>
      <c r="H404" s="123">
        <f t="shared" si="6"/>
        <v>0.95</v>
      </c>
    </row>
    <row r="405" spans="1:8" x14ac:dyDescent="0.2">
      <c r="A405" s="68" t="s">
        <v>391</v>
      </c>
      <c r="B405" s="133" t="s">
        <v>1510</v>
      </c>
      <c r="C405" s="68" t="s">
        <v>1925</v>
      </c>
      <c r="D405" s="68" t="s">
        <v>1912</v>
      </c>
      <c r="E405" s="124">
        <v>0.57509999999999994</v>
      </c>
      <c r="F405" s="123">
        <v>1.49</v>
      </c>
      <c r="G405" s="134">
        <v>1</v>
      </c>
      <c r="H405" s="123">
        <f t="shared" si="6"/>
        <v>0.8</v>
      </c>
    </row>
    <row r="406" spans="1:8" x14ac:dyDescent="0.2">
      <c r="A406" s="68" t="s">
        <v>392</v>
      </c>
      <c r="B406" s="133" t="s">
        <v>1510</v>
      </c>
      <c r="C406" s="68" t="s">
        <v>1925</v>
      </c>
      <c r="D406" s="68" t="s">
        <v>1912</v>
      </c>
      <c r="E406" s="124">
        <v>0.64749999999999996</v>
      </c>
      <c r="F406" s="123">
        <v>2.0299999999999998</v>
      </c>
      <c r="G406" s="134">
        <v>1</v>
      </c>
      <c r="H406" s="123">
        <f t="shared" si="6"/>
        <v>0.8</v>
      </c>
    </row>
    <row r="407" spans="1:8" x14ac:dyDescent="0.2">
      <c r="A407" s="68" t="s">
        <v>393</v>
      </c>
      <c r="B407" s="133" t="s">
        <v>1510</v>
      </c>
      <c r="C407" s="68" t="s">
        <v>1925</v>
      </c>
      <c r="D407" s="68" t="s">
        <v>1912</v>
      </c>
      <c r="E407" s="124">
        <v>0.80889999999999995</v>
      </c>
      <c r="F407" s="123">
        <v>2.84</v>
      </c>
      <c r="G407" s="134">
        <v>1</v>
      </c>
      <c r="H407" s="123">
        <f t="shared" si="6"/>
        <v>0.95</v>
      </c>
    </row>
    <row r="408" spans="1:8" x14ac:dyDescent="0.2">
      <c r="A408" s="68" t="s">
        <v>394</v>
      </c>
      <c r="B408" s="133" t="s">
        <v>1510</v>
      </c>
      <c r="C408" s="68" t="s">
        <v>1925</v>
      </c>
      <c r="D408" s="68" t="s">
        <v>1912</v>
      </c>
      <c r="E408" s="124">
        <v>1.0724</v>
      </c>
      <c r="F408" s="123">
        <v>4.24</v>
      </c>
      <c r="G408" s="134">
        <v>1</v>
      </c>
      <c r="H408" s="123">
        <f t="shared" si="6"/>
        <v>0.95</v>
      </c>
    </row>
    <row r="409" spans="1:8" x14ac:dyDescent="0.2">
      <c r="A409" s="68" t="s">
        <v>395</v>
      </c>
      <c r="B409" s="133" t="s">
        <v>1745</v>
      </c>
      <c r="C409" s="68" t="s">
        <v>1925</v>
      </c>
      <c r="D409" s="68" t="s">
        <v>1900</v>
      </c>
      <c r="E409" s="124">
        <v>0.63119999999999998</v>
      </c>
      <c r="F409" s="123">
        <v>2.1</v>
      </c>
      <c r="G409" s="134">
        <v>1</v>
      </c>
      <c r="H409" s="123">
        <f t="shared" si="6"/>
        <v>0.8</v>
      </c>
    </row>
    <row r="410" spans="1:8" x14ac:dyDescent="0.2">
      <c r="A410" s="68" t="s">
        <v>396</v>
      </c>
      <c r="B410" s="133" t="s">
        <v>1745</v>
      </c>
      <c r="C410" s="68" t="s">
        <v>1925</v>
      </c>
      <c r="D410" s="68" t="s">
        <v>1900</v>
      </c>
      <c r="E410" s="124">
        <v>0.7046</v>
      </c>
      <c r="F410" s="123">
        <v>2.69</v>
      </c>
      <c r="G410" s="134">
        <v>1</v>
      </c>
      <c r="H410" s="123">
        <f t="shared" si="6"/>
        <v>0.8</v>
      </c>
    </row>
    <row r="411" spans="1:8" x14ac:dyDescent="0.2">
      <c r="A411" s="68" t="s">
        <v>397</v>
      </c>
      <c r="B411" s="133" t="s">
        <v>1745</v>
      </c>
      <c r="C411" s="68" t="s">
        <v>1925</v>
      </c>
      <c r="D411" s="68" t="s">
        <v>1900</v>
      </c>
      <c r="E411" s="124">
        <v>0.89319999999999999</v>
      </c>
      <c r="F411" s="123">
        <v>3.92</v>
      </c>
      <c r="G411" s="134">
        <v>1</v>
      </c>
      <c r="H411" s="123">
        <f t="shared" si="6"/>
        <v>0.95</v>
      </c>
    </row>
    <row r="412" spans="1:8" x14ac:dyDescent="0.2">
      <c r="A412" s="68" t="s">
        <v>398</v>
      </c>
      <c r="B412" s="133" t="s">
        <v>1745</v>
      </c>
      <c r="C412" s="68" t="s">
        <v>1925</v>
      </c>
      <c r="D412" s="68" t="s">
        <v>1900</v>
      </c>
      <c r="E412" s="124">
        <v>1.464</v>
      </c>
      <c r="F412" s="123">
        <v>6.35</v>
      </c>
      <c r="G412" s="134">
        <v>1</v>
      </c>
      <c r="H412" s="123">
        <f t="shared" si="6"/>
        <v>0.95</v>
      </c>
    </row>
    <row r="413" spans="1:8" x14ac:dyDescent="0.2">
      <c r="A413" s="68" t="s">
        <v>399</v>
      </c>
      <c r="B413" s="133" t="s">
        <v>1511</v>
      </c>
      <c r="C413" s="68" t="s">
        <v>1925</v>
      </c>
      <c r="D413" s="68" t="s">
        <v>1912</v>
      </c>
      <c r="E413" s="124">
        <v>0.56920000000000004</v>
      </c>
      <c r="F413" s="123">
        <v>2.2400000000000002</v>
      </c>
      <c r="G413" s="134">
        <v>1</v>
      </c>
      <c r="H413" s="123">
        <f t="shared" si="6"/>
        <v>0.8</v>
      </c>
    </row>
    <row r="414" spans="1:8" x14ac:dyDescent="0.2">
      <c r="A414" s="68" t="s">
        <v>400</v>
      </c>
      <c r="B414" s="133" t="s">
        <v>1511</v>
      </c>
      <c r="C414" s="68" t="s">
        <v>1925</v>
      </c>
      <c r="D414" s="68" t="s">
        <v>1912</v>
      </c>
      <c r="E414" s="124">
        <v>0.70430000000000004</v>
      </c>
      <c r="F414" s="123">
        <v>3.21</v>
      </c>
      <c r="G414" s="134">
        <v>1</v>
      </c>
      <c r="H414" s="123">
        <f t="shared" si="6"/>
        <v>0.8</v>
      </c>
    </row>
    <row r="415" spans="1:8" x14ac:dyDescent="0.2">
      <c r="A415" s="68" t="s">
        <v>401</v>
      </c>
      <c r="B415" s="133" t="s">
        <v>1511</v>
      </c>
      <c r="C415" s="68" t="s">
        <v>1925</v>
      </c>
      <c r="D415" s="68" t="s">
        <v>1912</v>
      </c>
      <c r="E415" s="124">
        <v>1.1175999999999999</v>
      </c>
      <c r="F415" s="123">
        <v>5.17</v>
      </c>
      <c r="G415" s="134">
        <v>1</v>
      </c>
      <c r="H415" s="123">
        <f t="shared" si="6"/>
        <v>0.95</v>
      </c>
    </row>
    <row r="416" spans="1:8" x14ac:dyDescent="0.2">
      <c r="A416" s="68" t="s">
        <v>402</v>
      </c>
      <c r="B416" s="133" t="s">
        <v>1511</v>
      </c>
      <c r="C416" s="68" t="s">
        <v>1925</v>
      </c>
      <c r="D416" s="68" t="s">
        <v>1912</v>
      </c>
      <c r="E416" s="124">
        <v>1.9778</v>
      </c>
      <c r="F416" s="123">
        <v>7.29</v>
      </c>
      <c r="G416" s="134">
        <v>1</v>
      </c>
      <c r="H416" s="123">
        <f t="shared" si="6"/>
        <v>0.95</v>
      </c>
    </row>
    <row r="417" spans="1:8" ht="28.5" x14ac:dyDescent="0.2">
      <c r="A417" s="68" t="s">
        <v>403</v>
      </c>
      <c r="B417" s="133" t="s">
        <v>1746</v>
      </c>
      <c r="C417" s="68" t="s">
        <v>1925</v>
      </c>
      <c r="D417" s="68" t="s">
        <v>1912</v>
      </c>
      <c r="E417" s="124">
        <v>0.81120000000000003</v>
      </c>
      <c r="F417" s="123">
        <v>2.25</v>
      </c>
      <c r="G417" s="134">
        <v>1</v>
      </c>
      <c r="H417" s="123">
        <f t="shared" si="6"/>
        <v>0.8</v>
      </c>
    </row>
    <row r="418" spans="1:8" ht="28.5" x14ac:dyDescent="0.2">
      <c r="A418" s="68" t="s">
        <v>404</v>
      </c>
      <c r="B418" s="133" t="s">
        <v>1746</v>
      </c>
      <c r="C418" s="68" t="s">
        <v>1925</v>
      </c>
      <c r="D418" s="68" t="s">
        <v>1912</v>
      </c>
      <c r="E418" s="124">
        <v>0.82789999999999997</v>
      </c>
      <c r="F418" s="123">
        <v>3.29</v>
      </c>
      <c r="G418" s="134">
        <v>1</v>
      </c>
      <c r="H418" s="123">
        <f t="shared" si="6"/>
        <v>0.8</v>
      </c>
    </row>
    <row r="419" spans="1:8" ht="28.5" x14ac:dyDescent="0.2">
      <c r="A419" s="68" t="s">
        <v>405</v>
      </c>
      <c r="B419" s="133" t="s">
        <v>1746</v>
      </c>
      <c r="C419" s="68" t="s">
        <v>1925</v>
      </c>
      <c r="D419" s="68" t="s">
        <v>1912</v>
      </c>
      <c r="E419" s="124">
        <v>1.2102999999999999</v>
      </c>
      <c r="F419" s="123">
        <v>5.09</v>
      </c>
      <c r="G419" s="134">
        <v>1</v>
      </c>
      <c r="H419" s="123">
        <f t="shared" si="6"/>
        <v>0.95</v>
      </c>
    </row>
    <row r="420" spans="1:8" ht="28.5" x14ac:dyDescent="0.2">
      <c r="A420" s="68" t="s">
        <v>406</v>
      </c>
      <c r="B420" s="133" t="s">
        <v>1746</v>
      </c>
      <c r="C420" s="68" t="s">
        <v>1925</v>
      </c>
      <c r="D420" s="68" t="s">
        <v>1912</v>
      </c>
      <c r="E420" s="124">
        <v>2.4790000000000001</v>
      </c>
      <c r="F420" s="123">
        <v>9.4600000000000009</v>
      </c>
      <c r="G420" s="134">
        <v>1</v>
      </c>
      <c r="H420" s="123">
        <f t="shared" si="6"/>
        <v>0.95</v>
      </c>
    </row>
    <row r="421" spans="1:8" x14ac:dyDescent="0.2">
      <c r="A421" s="68" t="s">
        <v>407</v>
      </c>
      <c r="B421" s="133" t="s">
        <v>1512</v>
      </c>
      <c r="C421" s="68" t="s">
        <v>1925</v>
      </c>
      <c r="D421" s="68" t="s">
        <v>1912</v>
      </c>
      <c r="E421" s="124">
        <v>0.5706</v>
      </c>
      <c r="F421" s="123">
        <v>2.31</v>
      </c>
      <c r="G421" s="134">
        <v>1</v>
      </c>
      <c r="H421" s="123">
        <f t="shared" si="6"/>
        <v>0.8</v>
      </c>
    </row>
    <row r="422" spans="1:8" x14ac:dyDescent="0.2">
      <c r="A422" s="68" t="s">
        <v>408</v>
      </c>
      <c r="B422" s="133" t="s">
        <v>1512</v>
      </c>
      <c r="C422" s="68" t="s">
        <v>1925</v>
      </c>
      <c r="D422" s="68" t="s">
        <v>1912</v>
      </c>
      <c r="E422" s="124">
        <v>0.72</v>
      </c>
      <c r="F422" s="123">
        <v>3.05</v>
      </c>
      <c r="G422" s="134">
        <v>1</v>
      </c>
      <c r="H422" s="123">
        <f t="shared" si="6"/>
        <v>0.8</v>
      </c>
    </row>
    <row r="423" spans="1:8" x14ac:dyDescent="0.2">
      <c r="A423" s="68" t="s">
        <v>409</v>
      </c>
      <c r="B423" s="133" t="s">
        <v>1512</v>
      </c>
      <c r="C423" s="68" t="s">
        <v>1925</v>
      </c>
      <c r="D423" s="68" t="s">
        <v>1912</v>
      </c>
      <c r="E423" s="124">
        <v>1.0323</v>
      </c>
      <c r="F423" s="123">
        <v>4.5</v>
      </c>
      <c r="G423" s="134">
        <v>1</v>
      </c>
      <c r="H423" s="123">
        <f t="shared" si="6"/>
        <v>0.95</v>
      </c>
    </row>
    <row r="424" spans="1:8" x14ac:dyDescent="0.2">
      <c r="A424" s="68" t="s">
        <v>410</v>
      </c>
      <c r="B424" s="133" t="s">
        <v>1512</v>
      </c>
      <c r="C424" s="68" t="s">
        <v>1925</v>
      </c>
      <c r="D424" s="68" t="s">
        <v>1912</v>
      </c>
      <c r="E424" s="124">
        <v>1.8091999999999999</v>
      </c>
      <c r="F424" s="123">
        <v>7.03</v>
      </c>
      <c r="G424" s="134">
        <v>1</v>
      </c>
      <c r="H424" s="123">
        <f t="shared" si="6"/>
        <v>0.95</v>
      </c>
    </row>
    <row r="425" spans="1:8" x14ac:dyDescent="0.2">
      <c r="A425" s="68" t="s">
        <v>411</v>
      </c>
      <c r="B425" s="133" t="s">
        <v>1747</v>
      </c>
      <c r="C425" s="68" t="s">
        <v>1925</v>
      </c>
      <c r="D425" s="68" t="s">
        <v>1899</v>
      </c>
      <c r="E425" s="124">
        <v>1.4291</v>
      </c>
      <c r="F425" s="123">
        <v>2.71</v>
      </c>
      <c r="G425" s="134">
        <v>1</v>
      </c>
      <c r="H425" s="123">
        <f t="shared" si="6"/>
        <v>0.8</v>
      </c>
    </row>
    <row r="426" spans="1:8" x14ac:dyDescent="0.2">
      <c r="A426" s="68" t="s">
        <v>412</v>
      </c>
      <c r="B426" s="133" t="s">
        <v>1747</v>
      </c>
      <c r="C426" s="68" t="s">
        <v>1925</v>
      </c>
      <c r="D426" s="68" t="s">
        <v>1899</v>
      </c>
      <c r="E426" s="124">
        <v>2.1909999999999998</v>
      </c>
      <c r="F426" s="123">
        <v>6.32</v>
      </c>
      <c r="G426" s="134">
        <v>1</v>
      </c>
      <c r="H426" s="123">
        <f t="shared" si="6"/>
        <v>0.8</v>
      </c>
    </row>
    <row r="427" spans="1:8" x14ac:dyDescent="0.2">
      <c r="A427" s="68" t="s">
        <v>413</v>
      </c>
      <c r="B427" s="133" t="s">
        <v>1747</v>
      </c>
      <c r="C427" s="68" t="s">
        <v>1925</v>
      </c>
      <c r="D427" s="68" t="s">
        <v>1899</v>
      </c>
      <c r="E427" s="124">
        <v>3.3704999999999998</v>
      </c>
      <c r="F427" s="123">
        <v>10.79</v>
      </c>
      <c r="G427" s="134">
        <v>1</v>
      </c>
      <c r="H427" s="123">
        <f t="shared" si="6"/>
        <v>0.95</v>
      </c>
    </row>
    <row r="428" spans="1:8" x14ac:dyDescent="0.2">
      <c r="A428" s="68" t="s">
        <v>414</v>
      </c>
      <c r="B428" s="133" t="s">
        <v>1747</v>
      </c>
      <c r="C428" s="68" t="s">
        <v>1925</v>
      </c>
      <c r="D428" s="68" t="s">
        <v>1899</v>
      </c>
      <c r="E428" s="124">
        <v>6.3800999999999997</v>
      </c>
      <c r="F428" s="123">
        <v>18.07</v>
      </c>
      <c r="G428" s="134">
        <v>1</v>
      </c>
      <c r="H428" s="123">
        <f t="shared" si="6"/>
        <v>0.95</v>
      </c>
    </row>
    <row r="429" spans="1:8" x14ac:dyDescent="0.2">
      <c r="A429" s="68" t="s">
        <v>415</v>
      </c>
      <c r="B429" s="133" t="s">
        <v>1748</v>
      </c>
      <c r="C429" s="68" t="s">
        <v>1925</v>
      </c>
      <c r="D429" s="68" t="s">
        <v>1899</v>
      </c>
      <c r="E429" s="124">
        <v>0.82689999999999997</v>
      </c>
      <c r="F429" s="123">
        <v>2.46</v>
      </c>
      <c r="G429" s="134">
        <v>1</v>
      </c>
      <c r="H429" s="123">
        <f t="shared" si="6"/>
        <v>0.8</v>
      </c>
    </row>
    <row r="430" spans="1:8" x14ac:dyDescent="0.2">
      <c r="A430" s="68" t="s">
        <v>416</v>
      </c>
      <c r="B430" s="133" t="s">
        <v>1748</v>
      </c>
      <c r="C430" s="68" t="s">
        <v>1925</v>
      </c>
      <c r="D430" s="68" t="s">
        <v>1899</v>
      </c>
      <c r="E430" s="124">
        <v>1.3478000000000001</v>
      </c>
      <c r="F430" s="123">
        <v>3.8</v>
      </c>
      <c r="G430" s="134">
        <v>1</v>
      </c>
      <c r="H430" s="123">
        <f t="shared" si="6"/>
        <v>0.8</v>
      </c>
    </row>
    <row r="431" spans="1:8" x14ac:dyDescent="0.2">
      <c r="A431" s="68" t="s">
        <v>417</v>
      </c>
      <c r="B431" s="133" t="s">
        <v>1748</v>
      </c>
      <c r="C431" s="68" t="s">
        <v>1925</v>
      </c>
      <c r="D431" s="68" t="s">
        <v>1899</v>
      </c>
      <c r="E431" s="124">
        <v>2.1810999999999998</v>
      </c>
      <c r="F431" s="123">
        <v>8.3699999999999992</v>
      </c>
      <c r="G431" s="134">
        <v>1</v>
      </c>
      <c r="H431" s="123">
        <f t="shared" si="6"/>
        <v>0.95</v>
      </c>
    </row>
    <row r="432" spans="1:8" x14ac:dyDescent="0.2">
      <c r="A432" s="68" t="s">
        <v>418</v>
      </c>
      <c r="B432" s="133" t="s">
        <v>1748</v>
      </c>
      <c r="C432" s="68" t="s">
        <v>1925</v>
      </c>
      <c r="D432" s="68" t="s">
        <v>1899</v>
      </c>
      <c r="E432" s="124">
        <v>4.7747999999999999</v>
      </c>
      <c r="F432" s="123">
        <v>14.38</v>
      </c>
      <c r="G432" s="134">
        <v>1</v>
      </c>
      <c r="H432" s="123">
        <f t="shared" si="6"/>
        <v>0.95</v>
      </c>
    </row>
    <row r="433" spans="1:8" x14ac:dyDescent="0.2">
      <c r="A433" s="68" t="s">
        <v>419</v>
      </c>
      <c r="B433" s="133" t="s">
        <v>1749</v>
      </c>
      <c r="C433" s="68" t="s">
        <v>1925</v>
      </c>
      <c r="D433" s="68" t="s">
        <v>1899</v>
      </c>
      <c r="E433" s="124">
        <v>1.0668</v>
      </c>
      <c r="F433" s="123">
        <v>3.52</v>
      </c>
      <c r="G433" s="134">
        <v>1</v>
      </c>
      <c r="H433" s="123">
        <f t="shared" si="6"/>
        <v>0.8</v>
      </c>
    </row>
    <row r="434" spans="1:8" x14ac:dyDescent="0.2">
      <c r="A434" s="68" t="s">
        <v>420</v>
      </c>
      <c r="B434" s="133" t="s">
        <v>1749</v>
      </c>
      <c r="C434" s="68" t="s">
        <v>1925</v>
      </c>
      <c r="D434" s="68" t="s">
        <v>1899</v>
      </c>
      <c r="E434" s="124">
        <v>1.5609</v>
      </c>
      <c r="F434" s="123">
        <v>5.8</v>
      </c>
      <c r="G434" s="134">
        <v>1</v>
      </c>
      <c r="H434" s="123">
        <f t="shared" si="6"/>
        <v>0.8</v>
      </c>
    </row>
    <row r="435" spans="1:8" x14ac:dyDescent="0.2">
      <c r="A435" s="68" t="s">
        <v>421</v>
      </c>
      <c r="B435" s="133" t="s">
        <v>1749</v>
      </c>
      <c r="C435" s="68" t="s">
        <v>1925</v>
      </c>
      <c r="D435" s="68" t="s">
        <v>1899</v>
      </c>
      <c r="E435" s="124">
        <v>2.3771</v>
      </c>
      <c r="F435" s="123">
        <v>9.0500000000000007</v>
      </c>
      <c r="G435" s="134">
        <v>1</v>
      </c>
      <c r="H435" s="123">
        <f t="shared" si="6"/>
        <v>0.95</v>
      </c>
    </row>
    <row r="436" spans="1:8" x14ac:dyDescent="0.2">
      <c r="A436" s="68" t="s">
        <v>422</v>
      </c>
      <c r="B436" s="133" t="s">
        <v>1749</v>
      </c>
      <c r="C436" s="68" t="s">
        <v>1925</v>
      </c>
      <c r="D436" s="68" t="s">
        <v>1899</v>
      </c>
      <c r="E436" s="124">
        <v>4.4012000000000002</v>
      </c>
      <c r="F436" s="123">
        <v>14.45</v>
      </c>
      <c r="G436" s="134">
        <v>1</v>
      </c>
      <c r="H436" s="123">
        <f t="shared" si="6"/>
        <v>0.95</v>
      </c>
    </row>
    <row r="437" spans="1:8" x14ac:dyDescent="0.2">
      <c r="A437" s="68" t="s">
        <v>423</v>
      </c>
      <c r="B437" s="133" t="s">
        <v>1513</v>
      </c>
      <c r="C437" s="68" t="s">
        <v>1925</v>
      </c>
      <c r="D437" s="68" t="s">
        <v>1899</v>
      </c>
      <c r="E437" s="124">
        <v>1.2181999999999999</v>
      </c>
      <c r="F437" s="123">
        <v>4.79</v>
      </c>
      <c r="G437" s="134">
        <v>1</v>
      </c>
      <c r="H437" s="123">
        <f t="shared" si="6"/>
        <v>0.8</v>
      </c>
    </row>
    <row r="438" spans="1:8" x14ac:dyDescent="0.2">
      <c r="A438" s="68" t="s">
        <v>424</v>
      </c>
      <c r="B438" s="133" t="s">
        <v>1513</v>
      </c>
      <c r="C438" s="68" t="s">
        <v>1925</v>
      </c>
      <c r="D438" s="68" t="s">
        <v>1899</v>
      </c>
      <c r="E438" s="124">
        <v>1.5387999999999999</v>
      </c>
      <c r="F438" s="123">
        <v>6.64</v>
      </c>
      <c r="G438" s="134">
        <v>1</v>
      </c>
      <c r="H438" s="123">
        <f t="shared" si="6"/>
        <v>0.8</v>
      </c>
    </row>
    <row r="439" spans="1:8" x14ac:dyDescent="0.2">
      <c r="A439" s="68" t="s">
        <v>425</v>
      </c>
      <c r="B439" s="133" t="s">
        <v>1513</v>
      </c>
      <c r="C439" s="68" t="s">
        <v>1925</v>
      </c>
      <c r="D439" s="68" t="s">
        <v>1899</v>
      </c>
      <c r="E439" s="124">
        <v>2.3132000000000001</v>
      </c>
      <c r="F439" s="123">
        <v>10.14</v>
      </c>
      <c r="G439" s="134">
        <v>1</v>
      </c>
      <c r="H439" s="123">
        <f t="shared" si="6"/>
        <v>0.95</v>
      </c>
    </row>
    <row r="440" spans="1:8" x14ac:dyDescent="0.2">
      <c r="A440" s="68" t="s">
        <v>426</v>
      </c>
      <c r="B440" s="133" t="s">
        <v>1513</v>
      </c>
      <c r="C440" s="68" t="s">
        <v>1925</v>
      </c>
      <c r="D440" s="68" t="s">
        <v>1899</v>
      </c>
      <c r="E440" s="124">
        <v>4.3654000000000002</v>
      </c>
      <c r="F440" s="123">
        <v>15.75</v>
      </c>
      <c r="G440" s="134">
        <v>1</v>
      </c>
      <c r="H440" s="123">
        <f t="shared" si="6"/>
        <v>0.95</v>
      </c>
    </row>
    <row r="441" spans="1:8" x14ac:dyDescent="0.2">
      <c r="A441" s="68" t="s">
        <v>427</v>
      </c>
      <c r="B441" s="133" t="s">
        <v>1949</v>
      </c>
      <c r="C441" s="68" t="s">
        <v>1925</v>
      </c>
      <c r="D441" s="68" t="s">
        <v>1899</v>
      </c>
      <c r="E441" s="124">
        <v>0.90329999999999999</v>
      </c>
      <c r="F441" s="123">
        <v>2.71</v>
      </c>
      <c r="G441" s="134">
        <v>1</v>
      </c>
      <c r="H441" s="123">
        <f t="shared" si="6"/>
        <v>0.8</v>
      </c>
    </row>
    <row r="442" spans="1:8" x14ac:dyDescent="0.2">
      <c r="A442" s="68" t="s">
        <v>428</v>
      </c>
      <c r="B442" s="133" t="s">
        <v>1949</v>
      </c>
      <c r="C442" s="68" t="s">
        <v>1925</v>
      </c>
      <c r="D442" s="68" t="s">
        <v>1899</v>
      </c>
      <c r="E442" s="124">
        <v>1.2612000000000001</v>
      </c>
      <c r="F442" s="123">
        <v>4.1500000000000004</v>
      </c>
      <c r="G442" s="134">
        <v>1</v>
      </c>
      <c r="H442" s="123">
        <f t="shared" si="6"/>
        <v>0.8</v>
      </c>
    </row>
    <row r="443" spans="1:8" x14ac:dyDescent="0.2">
      <c r="A443" s="68" t="s">
        <v>429</v>
      </c>
      <c r="B443" s="133" t="s">
        <v>1949</v>
      </c>
      <c r="C443" s="68" t="s">
        <v>1925</v>
      </c>
      <c r="D443" s="68" t="s">
        <v>1899</v>
      </c>
      <c r="E443" s="124">
        <v>1.8</v>
      </c>
      <c r="F443" s="123">
        <v>7.34</v>
      </c>
      <c r="G443" s="134">
        <v>1</v>
      </c>
      <c r="H443" s="123">
        <f t="shared" si="6"/>
        <v>0.95</v>
      </c>
    </row>
    <row r="444" spans="1:8" x14ac:dyDescent="0.2">
      <c r="A444" s="68" t="s">
        <v>430</v>
      </c>
      <c r="B444" s="133" t="s">
        <v>1949</v>
      </c>
      <c r="C444" s="68" t="s">
        <v>1925</v>
      </c>
      <c r="D444" s="68" t="s">
        <v>1899</v>
      </c>
      <c r="E444" s="124">
        <v>3.7725</v>
      </c>
      <c r="F444" s="123">
        <v>12.59</v>
      </c>
      <c r="G444" s="134">
        <v>1</v>
      </c>
      <c r="H444" s="123">
        <f t="shared" si="6"/>
        <v>0.95</v>
      </c>
    </row>
    <row r="445" spans="1:8" x14ac:dyDescent="0.2">
      <c r="A445" s="68" t="s">
        <v>431</v>
      </c>
      <c r="B445" s="133" t="s">
        <v>1750</v>
      </c>
      <c r="C445" s="68" t="s">
        <v>1925</v>
      </c>
      <c r="D445" s="68" t="s">
        <v>1899</v>
      </c>
      <c r="E445" s="124">
        <v>1.2084999999999999</v>
      </c>
      <c r="F445" s="123">
        <v>2.95</v>
      </c>
      <c r="G445" s="134">
        <v>1</v>
      </c>
      <c r="H445" s="123">
        <f t="shared" si="6"/>
        <v>0.8</v>
      </c>
    </row>
    <row r="446" spans="1:8" x14ac:dyDescent="0.2">
      <c r="A446" s="68" t="s">
        <v>432</v>
      </c>
      <c r="B446" s="133" t="s">
        <v>1750</v>
      </c>
      <c r="C446" s="68" t="s">
        <v>1925</v>
      </c>
      <c r="D446" s="68" t="s">
        <v>1899</v>
      </c>
      <c r="E446" s="124">
        <v>1.5029999999999999</v>
      </c>
      <c r="F446" s="123">
        <v>4.51</v>
      </c>
      <c r="G446" s="134">
        <v>1</v>
      </c>
      <c r="H446" s="123">
        <f t="shared" si="6"/>
        <v>0.8</v>
      </c>
    </row>
    <row r="447" spans="1:8" x14ac:dyDescent="0.2">
      <c r="A447" s="68" t="s">
        <v>433</v>
      </c>
      <c r="B447" s="133" t="s">
        <v>1750</v>
      </c>
      <c r="C447" s="68" t="s">
        <v>1925</v>
      </c>
      <c r="D447" s="68" t="s">
        <v>1899</v>
      </c>
      <c r="E447" s="124">
        <v>2.2995999999999999</v>
      </c>
      <c r="F447" s="123">
        <v>7.66</v>
      </c>
      <c r="G447" s="134">
        <v>1</v>
      </c>
      <c r="H447" s="123">
        <f t="shared" si="6"/>
        <v>0.95</v>
      </c>
    </row>
    <row r="448" spans="1:8" x14ac:dyDescent="0.2">
      <c r="A448" s="68" t="s">
        <v>434</v>
      </c>
      <c r="B448" s="133" t="s">
        <v>1750</v>
      </c>
      <c r="C448" s="68" t="s">
        <v>1925</v>
      </c>
      <c r="D448" s="68" t="s">
        <v>1899</v>
      </c>
      <c r="E448" s="124">
        <v>4.1638000000000002</v>
      </c>
      <c r="F448" s="123">
        <v>12.66</v>
      </c>
      <c r="G448" s="134">
        <v>1</v>
      </c>
      <c r="H448" s="123">
        <f t="shared" si="6"/>
        <v>0.95</v>
      </c>
    </row>
    <row r="449" spans="1:8" x14ac:dyDescent="0.2">
      <c r="A449" s="68" t="s">
        <v>435</v>
      </c>
      <c r="B449" s="133" t="s">
        <v>1751</v>
      </c>
      <c r="C449" s="68" t="s">
        <v>1925</v>
      </c>
      <c r="D449" s="68" t="s">
        <v>1899</v>
      </c>
      <c r="E449" s="124">
        <v>0.9425</v>
      </c>
      <c r="F449" s="123">
        <v>2.11</v>
      </c>
      <c r="G449" s="134">
        <v>1</v>
      </c>
      <c r="H449" s="123">
        <f t="shared" si="6"/>
        <v>0.8</v>
      </c>
    </row>
    <row r="450" spans="1:8" x14ac:dyDescent="0.2">
      <c r="A450" s="68" t="s">
        <v>436</v>
      </c>
      <c r="B450" s="133" t="s">
        <v>1751</v>
      </c>
      <c r="C450" s="68" t="s">
        <v>1925</v>
      </c>
      <c r="D450" s="68" t="s">
        <v>1899</v>
      </c>
      <c r="E450" s="124">
        <v>1.2076</v>
      </c>
      <c r="F450" s="123">
        <v>3.46</v>
      </c>
      <c r="G450" s="134">
        <v>1</v>
      </c>
      <c r="H450" s="123">
        <f t="shared" si="6"/>
        <v>0.8</v>
      </c>
    </row>
    <row r="451" spans="1:8" x14ac:dyDescent="0.2">
      <c r="A451" s="68" t="s">
        <v>437</v>
      </c>
      <c r="B451" s="133" t="s">
        <v>1751</v>
      </c>
      <c r="C451" s="68" t="s">
        <v>1925</v>
      </c>
      <c r="D451" s="68" t="s">
        <v>1899</v>
      </c>
      <c r="E451" s="124">
        <v>1.6934</v>
      </c>
      <c r="F451" s="123">
        <v>5.74</v>
      </c>
      <c r="G451" s="134">
        <v>1</v>
      </c>
      <c r="H451" s="123">
        <f t="shared" si="6"/>
        <v>0.95</v>
      </c>
    </row>
    <row r="452" spans="1:8" x14ac:dyDescent="0.2">
      <c r="A452" s="68" t="s">
        <v>438</v>
      </c>
      <c r="B452" s="133" t="s">
        <v>1751</v>
      </c>
      <c r="C452" s="68" t="s">
        <v>1925</v>
      </c>
      <c r="D452" s="68" t="s">
        <v>1899</v>
      </c>
      <c r="E452" s="124">
        <v>3.0143</v>
      </c>
      <c r="F452" s="123">
        <v>10.23</v>
      </c>
      <c r="G452" s="134">
        <v>1</v>
      </c>
      <c r="H452" s="123">
        <f t="shared" si="6"/>
        <v>0.95</v>
      </c>
    </row>
    <row r="453" spans="1:8" x14ac:dyDescent="0.2">
      <c r="A453" s="68" t="s">
        <v>439</v>
      </c>
      <c r="B453" s="133" t="s">
        <v>1752</v>
      </c>
      <c r="C453" s="68" t="s">
        <v>1925</v>
      </c>
      <c r="D453" s="68" t="s">
        <v>1899</v>
      </c>
      <c r="E453" s="124">
        <v>1.1840999999999999</v>
      </c>
      <c r="F453" s="123">
        <v>3.37</v>
      </c>
      <c r="G453" s="134">
        <v>1</v>
      </c>
      <c r="H453" s="123">
        <f t="shared" si="6"/>
        <v>0.8</v>
      </c>
    </row>
    <row r="454" spans="1:8" x14ac:dyDescent="0.2">
      <c r="A454" s="68" t="s">
        <v>440</v>
      </c>
      <c r="B454" s="133" t="s">
        <v>1752</v>
      </c>
      <c r="C454" s="68" t="s">
        <v>1925</v>
      </c>
      <c r="D454" s="68" t="s">
        <v>1899</v>
      </c>
      <c r="E454" s="124">
        <v>1.6055999999999999</v>
      </c>
      <c r="F454" s="123">
        <v>4.84</v>
      </c>
      <c r="G454" s="134">
        <v>1</v>
      </c>
      <c r="H454" s="123">
        <f t="shared" si="6"/>
        <v>0.8</v>
      </c>
    </row>
    <row r="455" spans="1:8" x14ac:dyDescent="0.2">
      <c r="A455" s="68" t="s">
        <v>441</v>
      </c>
      <c r="B455" s="133" t="s">
        <v>1752</v>
      </c>
      <c r="C455" s="68" t="s">
        <v>1925</v>
      </c>
      <c r="D455" s="68" t="s">
        <v>1899</v>
      </c>
      <c r="E455" s="124">
        <v>2.3919000000000001</v>
      </c>
      <c r="F455" s="123">
        <v>7.81</v>
      </c>
      <c r="G455" s="134">
        <v>1</v>
      </c>
      <c r="H455" s="123">
        <f t="shared" si="6"/>
        <v>0.95</v>
      </c>
    </row>
    <row r="456" spans="1:8" x14ac:dyDescent="0.2">
      <c r="A456" s="68" t="s">
        <v>442</v>
      </c>
      <c r="B456" s="133" t="s">
        <v>1752</v>
      </c>
      <c r="C456" s="68" t="s">
        <v>1925</v>
      </c>
      <c r="D456" s="68" t="s">
        <v>1899</v>
      </c>
      <c r="E456" s="124">
        <v>4.5237999999999996</v>
      </c>
      <c r="F456" s="123">
        <v>12.73</v>
      </c>
      <c r="G456" s="134">
        <v>1</v>
      </c>
      <c r="H456" s="123">
        <f t="shared" si="6"/>
        <v>0.95</v>
      </c>
    </row>
    <row r="457" spans="1:8" x14ac:dyDescent="0.2">
      <c r="A457" s="68" t="s">
        <v>1426</v>
      </c>
      <c r="B457" s="133" t="s">
        <v>1514</v>
      </c>
      <c r="C457" s="68" t="s">
        <v>1925</v>
      </c>
      <c r="D457" s="68" t="s">
        <v>1899</v>
      </c>
      <c r="E457" s="124">
        <v>1.345</v>
      </c>
      <c r="F457" s="123">
        <v>4.29</v>
      </c>
      <c r="G457" s="134">
        <v>1</v>
      </c>
      <c r="H457" s="123">
        <f t="shared" si="6"/>
        <v>0.8</v>
      </c>
    </row>
    <row r="458" spans="1:8" x14ac:dyDescent="0.2">
      <c r="A458" s="68" t="s">
        <v>1427</v>
      </c>
      <c r="B458" s="133" t="s">
        <v>1514</v>
      </c>
      <c r="C458" s="68" t="s">
        <v>1925</v>
      </c>
      <c r="D458" s="68" t="s">
        <v>1899</v>
      </c>
      <c r="E458" s="124">
        <v>1.9004000000000001</v>
      </c>
      <c r="F458" s="123">
        <v>6.8</v>
      </c>
      <c r="G458" s="134">
        <v>1</v>
      </c>
      <c r="H458" s="123">
        <f t="shared" ref="H458:H521" si="7">IF(_xlfn.NUMBERVALUE(RIGHT($A458,1))&gt;2,0.95,0.8)</f>
        <v>0.8</v>
      </c>
    </row>
    <row r="459" spans="1:8" x14ac:dyDescent="0.2">
      <c r="A459" s="68" t="s">
        <v>1428</v>
      </c>
      <c r="B459" s="133" t="s">
        <v>1514</v>
      </c>
      <c r="C459" s="68" t="s">
        <v>1925</v>
      </c>
      <c r="D459" s="68" t="s">
        <v>1899</v>
      </c>
      <c r="E459" s="124">
        <v>2.8517000000000001</v>
      </c>
      <c r="F459" s="123">
        <v>10.95</v>
      </c>
      <c r="G459" s="134">
        <v>1</v>
      </c>
      <c r="H459" s="123">
        <f t="shared" si="7"/>
        <v>0.95</v>
      </c>
    </row>
    <row r="460" spans="1:8" x14ac:dyDescent="0.2">
      <c r="A460" s="68" t="s">
        <v>1429</v>
      </c>
      <c r="B460" s="133" t="s">
        <v>1514</v>
      </c>
      <c r="C460" s="68" t="s">
        <v>1925</v>
      </c>
      <c r="D460" s="68" t="s">
        <v>1899</v>
      </c>
      <c r="E460" s="124">
        <v>5.5064000000000002</v>
      </c>
      <c r="F460" s="123">
        <v>18.07</v>
      </c>
      <c r="G460" s="134">
        <v>1</v>
      </c>
      <c r="H460" s="123">
        <f t="shared" si="7"/>
        <v>0.95</v>
      </c>
    </row>
    <row r="461" spans="1:8" x14ac:dyDescent="0.2">
      <c r="A461" s="68" t="s">
        <v>1430</v>
      </c>
      <c r="B461" s="133" t="s">
        <v>1515</v>
      </c>
      <c r="C461" s="68" t="s">
        <v>1925</v>
      </c>
      <c r="D461" s="68" t="s">
        <v>1899</v>
      </c>
      <c r="E461" s="124">
        <v>1.4280999999999999</v>
      </c>
      <c r="F461" s="123">
        <v>3.84</v>
      </c>
      <c r="G461" s="134">
        <v>1</v>
      </c>
      <c r="H461" s="123">
        <f t="shared" si="7"/>
        <v>0.8</v>
      </c>
    </row>
    <row r="462" spans="1:8" x14ac:dyDescent="0.2">
      <c r="A462" s="68" t="s">
        <v>1431</v>
      </c>
      <c r="B462" s="133" t="s">
        <v>1515</v>
      </c>
      <c r="C462" s="68" t="s">
        <v>1925</v>
      </c>
      <c r="D462" s="68" t="s">
        <v>1899</v>
      </c>
      <c r="E462" s="124">
        <v>1.8351999999999999</v>
      </c>
      <c r="F462" s="123">
        <v>5.92</v>
      </c>
      <c r="G462" s="134">
        <v>1</v>
      </c>
      <c r="H462" s="123">
        <f t="shared" si="7"/>
        <v>0.8</v>
      </c>
    </row>
    <row r="463" spans="1:8" x14ac:dyDescent="0.2">
      <c r="A463" s="68" t="s">
        <v>1432</v>
      </c>
      <c r="B463" s="133" t="s">
        <v>1515</v>
      </c>
      <c r="C463" s="68" t="s">
        <v>1925</v>
      </c>
      <c r="D463" s="68" t="s">
        <v>1899</v>
      </c>
      <c r="E463" s="124">
        <v>2.7410999999999999</v>
      </c>
      <c r="F463" s="123">
        <v>10.119999999999999</v>
      </c>
      <c r="G463" s="134">
        <v>1</v>
      </c>
      <c r="H463" s="123">
        <f t="shared" si="7"/>
        <v>0.95</v>
      </c>
    </row>
    <row r="464" spans="1:8" x14ac:dyDescent="0.2">
      <c r="A464" s="68" t="s">
        <v>1433</v>
      </c>
      <c r="B464" s="133" t="s">
        <v>1515</v>
      </c>
      <c r="C464" s="68" t="s">
        <v>1925</v>
      </c>
      <c r="D464" s="68" t="s">
        <v>1899</v>
      </c>
      <c r="E464" s="124">
        <v>4.8254000000000001</v>
      </c>
      <c r="F464" s="123">
        <v>15.7</v>
      </c>
      <c r="G464" s="134">
        <v>1</v>
      </c>
      <c r="H464" s="123">
        <f t="shared" si="7"/>
        <v>0.95</v>
      </c>
    </row>
    <row r="465" spans="1:8" x14ac:dyDescent="0.2">
      <c r="A465" s="68" t="s">
        <v>1434</v>
      </c>
      <c r="B465" s="133" t="s">
        <v>1516</v>
      </c>
      <c r="C465" s="68" t="s">
        <v>1925</v>
      </c>
      <c r="D465" s="68" t="s">
        <v>1899</v>
      </c>
      <c r="E465" s="124">
        <v>1.0508</v>
      </c>
      <c r="F465" s="123">
        <v>1.93</v>
      </c>
      <c r="G465" s="134">
        <v>1</v>
      </c>
      <c r="H465" s="123">
        <f t="shared" si="7"/>
        <v>0.8</v>
      </c>
    </row>
    <row r="466" spans="1:8" x14ac:dyDescent="0.2">
      <c r="A466" s="68" t="s">
        <v>1435</v>
      </c>
      <c r="B466" s="133" t="s">
        <v>1516</v>
      </c>
      <c r="C466" s="68" t="s">
        <v>1925</v>
      </c>
      <c r="D466" s="68" t="s">
        <v>1899</v>
      </c>
      <c r="E466" s="124">
        <v>1.3452</v>
      </c>
      <c r="F466" s="123">
        <v>3.64</v>
      </c>
      <c r="G466" s="134">
        <v>1</v>
      </c>
      <c r="H466" s="123">
        <f t="shared" si="7"/>
        <v>0.8</v>
      </c>
    </row>
    <row r="467" spans="1:8" x14ac:dyDescent="0.2">
      <c r="A467" s="68" t="s">
        <v>1436</v>
      </c>
      <c r="B467" s="133" t="s">
        <v>1516</v>
      </c>
      <c r="C467" s="68" t="s">
        <v>1925</v>
      </c>
      <c r="D467" s="68" t="s">
        <v>1899</v>
      </c>
      <c r="E467" s="124">
        <v>2.1998000000000002</v>
      </c>
      <c r="F467" s="123">
        <v>7.62</v>
      </c>
      <c r="G467" s="134">
        <v>1</v>
      </c>
      <c r="H467" s="123">
        <f t="shared" si="7"/>
        <v>0.95</v>
      </c>
    </row>
    <row r="468" spans="1:8" x14ac:dyDescent="0.2">
      <c r="A468" s="68" t="s">
        <v>1437</v>
      </c>
      <c r="B468" s="133" t="s">
        <v>1516</v>
      </c>
      <c r="C468" s="68" t="s">
        <v>1925</v>
      </c>
      <c r="D468" s="68" t="s">
        <v>1899</v>
      </c>
      <c r="E468" s="124">
        <v>6.5414000000000003</v>
      </c>
      <c r="F468" s="123">
        <v>19.48</v>
      </c>
      <c r="G468" s="134">
        <v>1</v>
      </c>
      <c r="H468" s="123">
        <f t="shared" si="7"/>
        <v>0.95</v>
      </c>
    </row>
    <row r="469" spans="1:8" x14ac:dyDescent="0.2">
      <c r="A469" s="68" t="s">
        <v>1438</v>
      </c>
      <c r="B469" s="133" t="s">
        <v>1517</v>
      </c>
      <c r="C469" s="68" t="s">
        <v>1925</v>
      </c>
      <c r="D469" s="68" t="s">
        <v>1899</v>
      </c>
      <c r="E469" s="124">
        <v>1.0116000000000001</v>
      </c>
      <c r="F469" s="123">
        <v>2.86</v>
      </c>
      <c r="G469" s="134">
        <v>1</v>
      </c>
      <c r="H469" s="123">
        <f t="shared" si="7"/>
        <v>0.8</v>
      </c>
    </row>
    <row r="470" spans="1:8" x14ac:dyDescent="0.2">
      <c r="A470" s="68" t="s">
        <v>1439</v>
      </c>
      <c r="B470" s="133" t="s">
        <v>1517</v>
      </c>
      <c r="C470" s="68" t="s">
        <v>1925</v>
      </c>
      <c r="D470" s="68" t="s">
        <v>1899</v>
      </c>
      <c r="E470" s="124">
        <v>1.3197000000000001</v>
      </c>
      <c r="F470" s="123">
        <v>4.55</v>
      </c>
      <c r="G470" s="134">
        <v>1</v>
      </c>
      <c r="H470" s="123">
        <f t="shared" si="7"/>
        <v>0.8</v>
      </c>
    </row>
    <row r="471" spans="1:8" x14ac:dyDescent="0.2">
      <c r="A471" s="68" t="s">
        <v>1440</v>
      </c>
      <c r="B471" s="133" t="s">
        <v>1517</v>
      </c>
      <c r="C471" s="68" t="s">
        <v>1925</v>
      </c>
      <c r="D471" s="68" t="s">
        <v>1899</v>
      </c>
      <c r="E471" s="124">
        <v>1.9395</v>
      </c>
      <c r="F471" s="123">
        <v>7.03</v>
      </c>
      <c r="G471" s="134">
        <v>1</v>
      </c>
      <c r="H471" s="123">
        <f t="shared" si="7"/>
        <v>0.95</v>
      </c>
    </row>
    <row r="472" spans="1:8" x14ac:dyDescent="0.2">
      <c r="A472" s="68" t="s">
        <v>1441</v>
      </c>
      <c r="B472" s="133" t="s">
        <v>1517</v>
      </c>
      <c r="C472" s="68" t="s">
        <v>1925</v>
      </c>
      <c r="D472" s="68" t="s">
        <v>1899</v>
      </c>
      <c r="E472" s="124">
        <v>2.9664000000000001</v>
      </c>
      <c r="F472" s="123">
        <v>9.9600000000000009</v>
      </c>
      <c r="G472" s="134">
        <v>1</v>
      </c>
      <c r="H472" s="123">
        <f t="shared" si="7"/>
        <v>0.95</v>
      </c>
    </row>
    <row r="473" spans="1:8" x14ac:dyDescent="0.2">
      <c r="A473" s="68" t="s">
        <v>1442</v>
      </c>
      <c r="B473" s="133" t="s">
        <v>1518</v>
      </c>
      <c r="C473" s="68" t="s">
        <v>1925</v>
      </c>
      <c r="D473" s="68" t="s">
        <v>1899</v>
      </c>
      <c r="E473" s="124">
        <v>0.93289999999999995</v>
      </c>
      <c r="F473" s="123">
        <v>1.46</v>
      </c>
      <c r="G473" s="134">
        <v>1</v>
      </c>
      <c r="H473" s="123">
        <f t="shared" si="7"/>
        <v>0.8</v>
      </c>
    </row>
    <row r="474" spans="1:8" x14ac:dyDescent="0.2">
      <c r="A474" s="68" t="s">
        <v>1443</v>
      </c>
      <c r="B474" s="133" t="s">
        <v>1518</v>
      </c>
      <c r="C474" s="68" t="s">
        <v>1925</v>
      </c>
      <c r="D474" s="68" t="s">
        <v>1899</v>
      </c>
      <c r="E474" s="124">
        <v>1.1482000000000001</v>
      </c>
      <c r="F474" s="123">
        <v>2.4700000000000002</v>
      </c>
      <c r="G474" s="134">
        <v>1</v>
      </c>
      <c r="H474" s="123">
        <f t="shared" si="7"/>
        <v>0.8</v>
      </c>
    </row>
    <row r="475" spans="1:8" x14ac:dyDescent="0.2">
      <c r="A475" s="68" t="s">
        <v>1444</v>
      </c>
      <c r="B475" s="133" t="s">
        <v>1518</v>
      </c>
      <c r="C475" s="68" t="s">
        <v>1925</v>
      </c>
      <c r="D475" s="68" t="s">
        <v>1899</v>
      </c>
      <c r="E475" s="124">
        <v>1.6640999999999999</v>
      </c>
      <c r="F475" s="123">
        <v>4.66</v>
      </c>
      <c r="G475" s="134">
        <v>1</v>
      </c>
      <c r="H475" s="123">
        <f t="shared" si="7"/>
        <v>0.95</v>
      </c>
    </row>
    <row r="476" spans="1:8" x14ac:dyDescent="0.2">
      <c r="A476" s="68" t="s">
        <v>1445</v>
      </c>
      <c r="B476" s="133" t="s">
        <v>1518</v>
      </c>
      <c r="C476" s="68" t="s">
        <v>1925</v>
      </c>
      <c r="D476" s="68" t="s">
        <v>1899</v>
      </c>
      <c r="E476" s="124">
        <v>2.6137000000000001</v>
      </c>
      <c r="F476" s="123">
        <v>8.68</v>
      </c>
      <c r="G476" s="134">
        <v>1</v>
      </c>
      <c r="H476" s="123">
        <f t="shared" si="7"/>
        <v>0.95</v>
      </c>
    </row>
    <row r="477" spans="1:8" x14ac:dyDescent="0.2">
      <c r="A477" s="68" t="s">
        <v>443</v>
      </c>
      <c r="B477" s="133" t="s">
        <v>1519</v>
      </c>
      <c r="C477" s="68" t="s">
        <v>1925</v>
      </c>
      <c r="D477" s="68" t="s">
        <v>1904</v>
      </c>
      <c r="E477" s="124">
        <v>0.85250000000000004</v>
      </c>
      <c r="F477" s="123">
        <v>3.09</v>
      </c>
      <c r="G477" s="134">
        <v>1</v>
      </c>
      <c r="H477" s="123">
        <f t="shared" si="7"/>
        <v>0.8</v>
      </c>
    </row>
    <row r="478" spans="1:8" x14ac:dyDescent="0.2">
      <c r="A478" s="68" t="s">
        <v>444</v>
      </c>
      <c r="B478" s="133" t="s">
        <v>1519</v>
      </c>
      <c r="C478" s="68" t="s">
        <v>1925</v>
      </c>
      <c r="D478" s="68" t="s">
        <v>1904</v>
      </c>
      <c r="E478" s="124">
        <v>0.94610000000000005</v>
      </c>
      <c r="F478" s="123">
        <v>4.1100000000000003</v>
      </c>
      <c r="G478" s="134">
        <v>1</v>
      </c>
      <c r="H478" s="123">
        <f t="shared" si="7"/>
        <v>0.8</v>
      </c>
    </row>
    <row r="479" spans="1:8" x14ac:dyDescent="0.2">
      <c r="A479" s="68" t="s">
        <v>445</v>
      </c>
      <c r="B479" s="133" t="s">
        <v>1519</v>
      </c>
      <c r="C479" s="68" t="s">
        <v>1925</v>
      </c>
      <c r="D479" s="68" t="s">
        <v>1904</v>
      </c>
      <c r="E479" s="124">
        <v>1.3449</v>
      </c>
      <c r="F479" s="123">
        <v>6.35</v>
      </c>
      <c r="G479" s="134">
        <v>1</v>
      </c>
      <c r="H479" s="123">
        <f t="shared" si="7"/>
        <v>0.95</v>
      </c>
    </row>
    <row r="480" spans="1:8" x14ac:dyDescent="0.2">
      <c r="A480" s="68" t="s">
        <v>446</v>
      </c>
      <c r="B480" s="133" t="s">
        <v>1519</v>
      </c>
      <c r="C480" s="68" t="s">
        <v>1925</v>
      </c>
      <c r="D480" s="68" t="s">
        <v>1904</v>
      </c>
      <c r="E480" s="124">
        <v>2.4049</v>
      </c>
      <c r="F480" s="123">
        <v>10.31</v>
      </c>
      <c r="G480" s="134">
        <v>1</v>
      </c>
      <c r="H480" s="123">
        <f t="shared" si="7"/>
        <v>0.95</v>
      </c>
    </row>
    <row r="481" spans="1:8" x14ac:dyDescent="0.2">
      <c r="A481" s="68" t="s">
        <v>447</v>
      </c>
      <c r="B481" s="133" t="s">
        <v>1753</v>
      </c>
      <c r="C481" s="68" t="s">
        <v>1925</v>
      </c>
      <c r="D481" s="68" t="s">
        <v>1900</v>
      </c>
      <c r="E481" s="124">
        <v>0.63959999999999995</v>
      </c>
      <c r="F481" s="123">
        <v>2.41</v>
      </c>
      <c r="G481" s="134">
        <v>1</v>
      </c>
      <c r="H481" s="123">
        <f t="shared" si="7"/>
        <v>0.8</v>
      </c>
    </row>
    <row r="482" spans="1:8" x14ac:dyDescent="0.2">
      <c r="A482" s="68" t="s">
        <v>448</v>
      </c>
      <c r="B482" s="133" t="s">
        <v>1753</v>
      </c>
      <c r="C482" s="68" t="s">
        <v>1925</v>
      </c>
      <c r="D482" s="68" t="s">
        <v>1900</v>
      </c>
      <c r="E482" s="124">
        <v>0.77149999999999996</v>
      </c>
      <c r="F482" s="123">
        <v>3.12</v>
      </c>
      <c r="G482" s="134">
        <v>1</v>
      </c>
      <c r="H482" s="123">
        <f t="shared" si="7"/>
        <v>0.8</v>
      </c>
    </row>
    <row r="483" spans="1:8" x14ac:dyDescent="0.2">
      <c r="A483" s="68" t="s">
        <v>449</v>
      </c>
      <c r="B483" s="133" t="s">
        <v>1753</v>
      </c>
      <c r="C483" s="68" t="s">
        <v>1925</v>
      </c>
      <c r="D483" s="68" t="s">
        <v>1900</v>
      </c>
      <c r="E483" s="124">
        <v>1.1396999999999999</v>
      </c>
      <c r="F483" s="123">
        <v>4.57</v>
      </c>
      <c r="G483" s="134">
        <v>1</v>
      </c>
      <c r="H483" s="123">
        <f t="shared" si="7"/>
        <v>0.95</v>
      </c>
    </row>
    <row r="484" spans="1:8" x14ac:dyDescent="0.2">
      <c r="A484" s="68" t="s">
        <v>450</v>
      </c>
      <c r="B484" s="133" t="s">
        <v>1753</v>
      </c>
      <c r="C484" s="68" t="s">
        <v>1925</v>
      </c>
      <c r="D484" s="68" t="s">
        <v>1900</v>
      </c>
      <c r="E484" s="124">
        <v>2.4304999999999999</v>
      </c>
      <c r="F484" s="123">
        <v>8.5299999999999994</v>
      </c>
      <c r="G484" s="134">
        <v>1</v>
      </c>
      <c r="H484" s="123">
        <f t="shared" si="7"/>
        <v>0.95</v>
      </c>
    </row>
    <row r="485" spans="1:8" x14ac:dyDescent="0.2">
      <c r="A485" s="68" t="s">
        <v>451</v>
      </c>
      <c r="B485" s="133" t="s">
        <v>1520</v>
      </c>
      <c r="C485" s="68" t="s">
        <v>1925</v>
      </c>
      <c r="D485" s="68" t="s">
        <v>1900</v>
      </c>
      <c r="E485" s="124">
        <v>0.6018</v>
      </c>
      <c r="F485" s="123">
        <v>2.2000000000000002</v>
      </c>
      <c r="G485" s="134">
        <v>1</v>
      </c>
      <c r="H485" s="123">
        <f t="shared" si="7"/>
        <v>0.8</v>
      </c>
    </row>
    <row r="486" spans="1:8" x14ac:dyDescent="0.2">
      <c r="A486" s="68" t="s">
        <v>452</v>
      </c>
      <c r="B486" s="133" t="s">
        <v>1520</v>
      </c>
      <c r="C486" s="68" t="s">
        <v>1925</v>
      </c>
      <c r="D486" s="68" t="s">
        <v>1900</v>
      </c>
      <c r="E486" s="124">
        <v>0.754</v>
      </c>
      <c r="F486" s="123">
        <v>3.05</v>
      </c>
      <c r="G486" s="134">
        <v>1</v>
      </c>
      <c r="H486" s="123">
        <f t="shared" si="7"/>
        <v>0.8</v>
      </c>
    </row>
    <row r="487" spans="1:8" x14ac:dyDescent="0.2">
      <c r="A487" s="68" t="s">
        <v>453</v>
      </c>
      <c r="B487" s="133" t="s">
        <v>1520</v>
      </c>
      <c r="C487" s="68" t="s">
        <v>1925</v>
      </c>
      <c r="D487" s="68" t="s">
        <v>1900</v>
      </c>
      <c r="E487" s="124">
        <v>1.0925</v>
      </c>
      <c r="F487" s="123">
        <v>4.28</v>
      </c>
      <c r="G487" s="134">
        <v>1</v>
      </c>
      <c r="H487" s="123">
        <f t="shared" si="7"/>
        <v>0.95</v>
      </c>
    </row>
    <row r="488" spans="1:8" x14ac:dyDescent="0.2">
      <c r="A488" s="68" t="s">
        <v>454</v>
      </c>
      <c r="B488" s="133" t="s">
        <v>1520</v>
      </c>
      <c r="C488" s="68" t="s">
        <v>1925</v>
      </c>
      <c r="D488" s="68" t="s">
        <v>1900</v>
      </c>
      <c r="E488" s="124">
        <v>2.5259</v>
      </c>
      <c r="F488" s="123">
        <v>8.6300000000000008</v>
      </c>
      <c r="G488" s="134">
        <v>1</v>
      </c>
      <c r="H488" s="123">
        <f t="shared" si="7"/>
        <v>0.95</v>
      </c>
    </row>
    <row r="489" spans="1:8" x14ac:dyDescent="0.2">
      <c r="A489" s="68" t="s">
        <v>455</v>
      </c>
      <c r="B489" s="133" t="s">
        <v>1521</v>
      </c>
      <c r="C489" s="68" t="s">
        <v>1925</v>
      </c>
      <c r="D489" s="68" t="s">
        <v>1900</v>
      </c>
      <c r="E489" s="124">
        <v>0.60170000000000001</v>
      </c>
      <c r="F489" s="123">
        <v>2.04</v>
      </c>
      <c r="G489" s="134">
        <v>1</v>
      </c>
      <c r="H489" s="123">
        <f t="shared" si="7"/>
        <v>0.8</v>
      </c>
    </row>
    <row r="490" spans="1:8" x14ac:dyDescent="0.2">
      <c r="A490" s="68" t="s">
        <v>456</v>
      </c>
      <c r="B490" s="133" t="s">
        <v>1521</v>
      </c>
      <c r="C490" s="68" t="s">
        <v>1925</v>
      </c>
      <c r="D490" s="68" t="s">
        <v>1900</v>
      </c>
      <c r="E490" s="124">
        <v>0.73799999999999999</v>
      </c>
      <c r="F490" s="123">
        <v>2.96</v>
      </c>
      <c r="G490" s="134">
        <v>1</v>
      </c>
      <c r="H490" s="123">
        <f t="shared" si="7"/>
        <v>0.8</v>
      </c>
    </row>
    <row r="491" spans="1:8" x14ac:dyDescent="0.2">
      <c r="A491" s="68" t="s">
        <v>457</v>
      </c>
      <c r="B491" s="133" t="s">
        <v>1521</v>
      </c>
      <c r="C491" s="68" t="s">
        <v>1925</v>
      </c>
      <c r="D491" s="68" t="s">
        <v>1900</v>
      </c>
      <c r="E491" s="124">
        <v>1.0408999999999999</v>
      </c>
      <c r="F491" s="123">
        <v>4.82</v>
      </c>
      <c r="G491" s="134">
        <v>1</v>
      </c>
      <c r="H491" s="123">
        <f t="shared" si="7"/>
        <v>0.95</v>
      </c>
    </row>
    <row r="492" spans="1:8" x14ac:dyDescent="0.2">
      <c r="A492" s="68" t="s">
        <v>458</v>
      </c>
      <c r="B492" s="133" t="s">
        <v>1521</v>
      </c>
      <c r="C492" s="68" t="s">
        <v>1925</v>
      </c>
      <c r="D492" s="68" t="s">
        <v>1900</v>
      </c>
      <c r="E492" s="124">
        <v>2.1846000000000001</v>
      </c>
      <c r="F492" s="123">
        <v>9.02</v>
      </c>
      <c r="G492" s="134">
        <v>1</v>
      </c>
      <c r="H492" s="123">
        <f t="shared" si="7"/>
        <v>0.95</v>
      </c>
    </row>
    <row r="493" spans="1:8" x14ac:dyDescent="0.2">
      <c r="A493" s="68" t="s">
        <v>459</v>
      </c>
      <c r="B493" s="133" t="s">
        <v>1754</v>
      </c>
      <c r="C493" s="68" t="s">
        <v>1925</v>
      </c>
      <c r="D493" s="68" t="s">
        <v>1900</v>
      </c>
      <c r="E493" s="124">
        <v>0.52649999999999997</v>
      </c>
      <c r="F493" s="123">
        <v>2.92</v>
      </c>
      <c r="G493" s="134">
        <v>1</v>
      </c>
      <c r="H493" s="123">
        <f t="shared" si="7"/>
        <v>0.8</v>
      </c>
    </row>
    <row r="494" spans="1:8" x14ac:dyDescent="0.2">
      <c r="A494" s="68" t="s">
        <v>460</v>
      </c>
      <c r="B494" s="133" t="s">
        <v>1754</v>
      </c>
      <c r="C494" s="68" t="s">
        <v>1925</v>
      </c>
      <c r="D494" s="68" t="s">
        <v>1900</v>
      </c>
      <c r="E494" s="124">
        <v>0.70420000000000005</v>
      </c>
      <c r="F494" s="123">
        <v>3.48</v>
      </c>
      <c r="G494" s="134">
        <v>1</v>
      </c>
      <c r="H494" s="123">
        <f t="shared" si="7"/>
        <v>0.8</v>
      </c>
    </row>
    <row r="495" spans="1:8" x14ac:dyDescent="0.2">
      <c r="A495" s="68" t="s">
        <v>461</v>
      </c>
      <c r="B495" s="133" t="s">
        <v>1754</v>
      </c>
      <c r="C495" s="68" t="s">
        <v>1925</v>
      </c>
      <c r="D495" s="68" t="s">
        <v>1900</v>
      </c>
      <c r="E495" s="124">
        <v>1.1046</v>
      </c>
      <c r="F495" s="123">
        <v>5.17</v>
      </c>
      <c r="G495" s="134">
        <v>1</v>
      </c>
      <c r="H495" s="123">
        <f t="shared" si="7"/>
        <v>0.95</v>
      </c>
    </row>
    <row r="496" spans="1:8" x14ac:dyDescent="0.2">
      <c r="A496" s="68" t="s">
        <v>462</v>
      </c>
      <c r="B496" s="133" t="s">
        <v>1754</v>
      </c>
      <c r="C496" s="68" t="s">
        <v>1925</v>
      </c>
      <c r="D496" s="68" t="s">
        <v>1900</v>
      </c>
      <c r="E496" s="124">
        <v>2.1206</v>
      </c>
      <c r="F496" s="123">
        <v>9.0299999999999994</v>
      </c>
      <c r="G496" s="134">
        <v>1</v>
      </c>
      <c r="H496" s="123">
        <f t="shared" si="7"/>
        <v>0.95</v>
      </c>
    </row>
    <row r="497" spans="1:8" x14ac:dyDescent="0.2">
      <c r="A497" s="68" t="s">
        <v>463</v>
      </c>
      <c r="B497" s="133" t="s">
        <v>1522</v>
      </c>
      <c r="C497" s="68" t="s">
        <v>1925</v>
      </c>
      <c r="D497" s="68" t="s">
        <v>1900</v>
      </c>
      <c r="E497" s="124">
        <v>0.59830000000000005</v>
      </c>
      <c r="F497" s="123">
        <v>3.04</v>
      </c>
      <c r="G497" s="134">
        <v>1</v>
      </c>
      <c r="H497" s="123">
        <f t="shared" si="7"/>
        <v>0.8</v>
      </c>
    </row>
    <row r="498" spans="1:8" x14ac:dyDescent="0.2">
      <c r="A498" s="68" t="s">
        <v>464</v>
      </c>
      <c r="B498" s="133" t="s">
        <v>1522</v>
      </c>
      <c r="C498" s="68" t="s">
        <v>1925</v>
      </c>
      <c r="D498" s="68" t="s">
        <v>1900</v>
      </c>
      <c r="E498" s="124">
        <v>0.7631</v>
      </c>
      <c r="F498" s="123">
        <v>3.84</v>
      </c>
      <c r="G498" s="134">
        <v>1</v>
      </c>
      <c r="H498" s="123">
        <f t="shared" si="7"/>
        <v>0.8</v>
      </c>
    </row>
    <row r="499" spans="1:8" x14ac:dyDescent="0.2">
      <c r="A499" s="68" t="s">
        <v>465</v>
      </c>
      <c r="B499" s="133" t="s">
        <v>1522</v>
      </c>
      <c r="C499" s="68" t="s">
        <v>1925</v>
      </c>
      <c r="D499" s="68" t="s">
        <v>1900</v>
      </c>
      <c r="E499" s="124">
        <v>1.1524000000000001</v>
      </c>
      <c r="F499" s="123">
        <v>5.86</v>
      </c>
      <c r="G499" s="134">
        <v>1</v>
      </c>
      <c r="H499" s="123">
        <f t="shared" si="7"/>
        <v>0.95</v>
      </c>
    </row>
    <row r="500" spans="1:8" x14ac:dyDescent="0.2">
      <c r="A500" s="68" t="s">
        <v>466</v>
      </c>
      <c r="B500" s="133" t="s">
        <v>1522</v>
      </c>
      <c r="C500" s="68" t="s">
        <v>1925</v>
      </c>
      <c r="D500" s="68" t="s">
        <v>1900</v>
      </c>
      <c r="E500" s="124">
        <v>2.2008000000000001</v>
      </c>
      <c r="F500" s="123">
        <v>10.45</v>
      </c>
      <c r="G500" s="134">
        <v>1</v>
      </c>
      <c r="H500" s="123">
        <f t="shared" si="7"/>
        <v>0.95</v>
      </c>
    </row>
    <row r="501" spans="1:8" x14ac:dyDescent="0.2">
      <c r="A501" s="68" t="s">
        <v>467</v>
      </c>
      <c r="B501" s="133" t="s">
        <v>1523</v>
      </c>
      <c r="C501" s="68" t="s">
        <v>1925</v>
      </c>
      <c r="D501" s="68" t="s">
        <v>1900</v>
      </c>
      <c r="E501" s="124">
        <v>0.59550000000000003</v>
      </c>
      <c r="F501" s="123">
        <v>2.77</v>
      </c>
      <c r="G501" s="134">
        <v>1</v>
      </c>
      <c r="H501" s="123">
        <f t="shared" si="7"/>
        <v>0.8</v>
      </c>
    </row>
    <row r="502" spans="1:8" x14ac:dyDescent="0.2">
      <c r="A502" s="68" t="s">
        <v>468</v>
      </c>
      <c r="B502" s="133" t="s">
        <v>1523</v>
      </c>
      <c r="C502" s="68" t="s">
        <v>1925</v>
      </c>
      <c r="D502" s="68" t="s">
        <v>1900</v>
      </c>
      <c r="E502" s="124">
        <v>0.75219999999999998</v>
      </c>
      <c r="F502" s="123">
        <v>3.59</v>
      </c>
      <c r="G502" s="134">
        <v>1</v>
      </c>
      <c r="H502" s="123">
        <f t="shared" si="7"/>
        <v>0.8</v>
      </c>
    </row>
    <row r="503" spans="1:8" x14ac:dyDescent="0.2">
      <c r="A503" s="68" t="s">
        <v>469</v>
      </c>
      <c r="B503" s="133" t="s">
        <v>1523</v>
      </c>
      <c r="C503" s="68" t="s">
        <v>1925</v>
      </c>
      <c r="D503" s="68" t="s">
        <v>1900</v>
      </c>
      <c r="E503" s="124">
        <v>1.1601999999999999</v>
      </c>
      <c r="F503" s="123">
        <v>5.64</v>
      </c>
      <c r="G503" s="134">
        <v>1</v>
      </c>
      <c r="H503" s="123">
        <f t="shared" si="7"/>
        <v>0.95</v>
      </c>
    </row>
    <row r="504" spans="1:8" x14ac:dyDescent="0.2">
      <c r="A504" s="68" t="s">
        <v>470</v>
      </c>
      <c r="B504" s="133" t="s">
        <v>1523</v>
      </c>
      <c r="C504" s="68" t="s">
        <v>1925</v>
      </c>
      <c r="D504" s="68" t="s">
        <v>1900</v>
      </c>
      <c r="E504" s="124">
        <v>1.8703000000000001</v>
      </c>
      <c r="F504" s="123">
        <v>7.86</v>
      </c>
      <c r="G504" s="134">
        <v>1</v>
      </c>
      <c r="H504" s="123">
        <f t="shared" si="7"/>
        <v>0.95</v>
      </c>
    </row>
    <row r="505" spans="1:8" x14ac:dyDescent="0.2">
      <c r="A505" s="68" t="s">
        <v>471</v>
      </c>
      <c r="B505" s="133" t="s">
        <v>1524</v>
      </c>
      <c r="C505" s="68" t="s">
        <v>1925</v>
      </c>
      <c r="D505" s="68" t="s">
        <v>1900</v>
      </c>
      <c r="E505" s="124">
        <v>0.48370000000000002</v>
      </c>
      <c r="F505" s="123">
        <v>2.69</v>
      </c>
      <c r="G505" s="134">
        <v>1</v>
      </c>
      <c r="H505" s="123">
        <f t="shared" si="7"/>
        <v>0.8</v>
      </c>
    </row>
    <row r="506" spans="1:8" x14ac:dyDescent="0.2">
      <c r="A506" s="68" t="s">
        <v>472</v>
      </c>
      <c r="B506" s="133" t="s">
        <v>1524</v>
      </c>
      <c r="C506" s="68" t="s">
        <v>1925</v>
      </c>
      <c r="D506" s="68" t="s">
        <v>1900</v>
      </c>
      <c r="E506" s="124">
        <v>0.64570000000000005</v>
      </c>
      <c r="F506" s="123">
        <v>3.62</v>
      </c>
      <c r="G506" s="134">
        <v>1</v>
      </c>
      <c r="H506" s="123">
        <f t="shared" si="7"/>
        <v>0.8</v>
      </c>
    </row>
    <row r="507" spans="1:8" x14ac:dyDescent="0.2">
      <c r="A507" s="68" t="s">
        <v>473</v>
      </c>
      <c r="B507" s="133" t="s">
        <v>1524</v>
      </c>
      <c r="C507" s="68" t="s">
        <v>1925</v>
      </c>
      <c r="D507" s="68" t="s">
        <v>1900</v>
      </c>
      <c r="E507" s="124">
        <v>1.0263</v>
      </c>
      <c r="F507" s="123">
        <v>5.7</v>
      </c>
      <c r="G507" s="134">
        <v>1</v>
      </c>
      <c r="H507" s="123">
        <f t="shared" si="7"/>
        <v>0.95</v>
      </c>
    </row>
    <row r="508" spans="1:8" x14ac:dyDescent="0.2">
      <c r="A508" s="68" t="s">
        <v>474</v>
      </c>
      <c r="B508" s="133" t="s">
        <v>1524</v>
      </c>
      <c r="C508" s="68" t="s">
        <v>1925</v>
      </c>
      <c r="D508" s="68" t="s">
        <v>1900</v>
      </c>
      <c r="E508" s="124">
        <v>2.0213999999999999</v>
      </c>
      <c r="F508" s="123">
        <v>9.15</v>
      </c>
      <c r="G508" s="134">
        <v>1</v>
      </c>
      <c r="H508" s="123">
        <f t="shared" si="7"/>
        <v>0.95</v>
      </c>
    </row>
    <row r="509" spans="1:8" x14ac:dyDescent="0.2">
      <c r="A509" s="68" t="s">
        <v>475</v>
      </c>
      <c r="B509" s="133" t="s">
        <v>1755</v>
      </c>
      <c r="C509" s="68" t="s">
        <v>1925</v>
      </c>
      <c r="D509" s="68" t="s">
        <v>1900</v>
      </c>
      <c r="E509" s="124">
        <v>0.52759999999999996</v>
      </c>
      <c r="F509" s="123">
        <v>3.1</v>
      </c>
      <c r="G509" s="134">
        <v>1</v>
      </c>
      <c r="H509" s="123">
        <f t="shared" si="7"/>
        <v>0.8</v>
      </c>
    </row>
    <row r="510" spans="1:8" x14ac:dyDescent="0.2">
      <c r="A510" s="68" t="s">
        <v>476</v>
      </c>
      <c r="B510" s="133" t="s">
        <v>1755</v>
      </c>
      <c r="C510" s="68" t="s">
        <v>1925</v>
      </c>
      <c r="D510" s="68" t="s">
        <v>1900</v>
      </c>
      <c r="E510" s="124">
        <v>0.72119999999999995</v>
      </c>
      <c r="F510" s="123">
        <v>4.1900000000000004</v>
      </c>
      <c r="G510" s="134">
        <v>1</v>
      </c>
      <c r="H510" s="123">
        <f t="shared" si="7"/>
        <v>0.8</v>
      </c>
    </row>
    <row r="511" spans="1:8" x14ac:dyDescent="0.2">
      <c r="A511" s="68" t="s">
        <v>477</v>
      </c>
      <c r="B511" s="133" t="s">
        <v>1755</v>
      </c>
      <c r="C511" s="68" t="s">
        <v>1925</v>
      </c>
      <c r="D511" s="68" t="s">
        <v>1900</v>
      </c>
      <c r="E511" s="124">
        <v>1.1096999999999999</v>
      </c>
      <c r="F511" s="123">
        <v>6.2</v>
      </c>
      <c r="G511" s="134">
        <v>1</v>
      </c>
      <c r="H511" s="123">
        <f t="shared" si="7"/>
        <v>0.95</v>
      </c>
    </row>
    <row r="512" spans="1:8" x14ac:dyDescent="0.2">
      <c r="A512" s="68" t="s">
        <v>478</v>
      </c>
      <c r="B512" s="133" t="s">
        <v>1755</v>
      </c>
      <c r="C512" s="68" t="s">
        <v>1925</v>
      </c>
      <c r="D512" s="68" t="s">
        <v>1900</v>
      </c>
      <c r="E512" s="124">
        <v>2.1936</v>
      </c>
      <c r="F512" s="123">
        <v>10.49</v>
      </c>
      <c r="G512" s="134">
        <v>1</v>
      </c>
      <c r="H512" s="123">
        <f t="shared" si="7"/>
        <v>0.95</v>
      </c>
    </row>
    <row r="513" spans="1:8" x14ac:dyDescent="0.2">
      <c r="A513" s="68" t="s">
        <v>479</v>
      </c>
      <c r="B513" s="133" t="s">
        <v>1756</v>
      </c>
      <c r="C513" s="68" t="s">
        <v>1925</v>
      </c>
      <c r="D513" s="68" t="s">
        <v>1900</v>
      </c>
      <c r="E513" s="124">
        <v>0.49020000000000002</v>
      </c>
      <c r="F513" s="123">
        <v>2.25</v>
      </c>
      <c r="G513" s="134">
        <v>1</v>
      </c>
      <c r="H513" s="123">
        <f t="shared" si="7"/>
        <v>0.8</v>
      </c>
    </row>
    <row r="514" spans="1:8" x14ac:dyDescent="0.2">
      <c r="A514" s="68" t="s">
        <v>480</v>
      </c>
      <c r="B514" s="133" t="s">
        <v>1756</v>
      </c>
      <c r="C514" s="68" t="s">
        <v>1925</v>
      </c>
      <c r="D514" s="68" t="s">
        <v>1900</v>
      </c>
      <c r="E514" s="124">
        <v>0.58779999999999999</v>
      </c>
      <c r="F514" s="123">
        <v>2.84</v>
      </c>
      <c r="G514" s="134">
        <v>1</v>
      </c>
      <c r="H514" s="123">
        <f t="shared" si="7"/>
        <v>0.8</v>
      </c>
    </row>
    <row r="515" spans="1:8" x14ac:dyDescent="0.2">
      <c r="A515" s="68" t="s">
        <v>481</v>
      </c>
      <c r="B515" s="133" t="s">
        <v>1756</v>
      </c>
      <c r="C515" s="68" t="s">
        <v>1925</v>
      </c>
      <c r="D515" s="68" t="s">
        <v>1900</v>
      </c>
      <c r="E515" s="124">
        <v>0.87549999999999994</v>
      </c>
      <c r="F515" s="123">
        <v>4.3899999999999997</v>
      </c>
      <c r="G515" s="134">
        <v>1</v>
      </c>
      <c r="H515" s="123">
        <f t="shared" si="7"/>
        <v>0.95</v>
      </c>
    </row>
    <row r="516" spans="1:8" x14ac:dyDescent="0.2">
      <c r="A516" s="68" t="s">
        <v>482</v>
      </c>
      <c r="B516" s="133" t="s">
        <v>1756</v>
      </c>
      <c r="C516" s="68" t="s">
        <v>1925</v>
      </c>
      <c r="D516" s="68" t="s">
        <v>1900</v>
      </c>
      <c r="E516" s="124">
        <v>1.7495000000000001</v>
      </c>
      <c r="F516" s="123">
        <v>7.9</v>
      </c>
      <c r="G516" s="134">
        <v>1</v>
      </c>
      <c r="H516" s="123">
        <f t="shared" si="7"/>
        <v>0.95</v>
      </c>
    </row>
    <row r="517" spans="1:8" x14ac:dyDescent="0.2">
      <c r="A517" s="68" t="s">
        <v>483</v>
      </c>
      <c r="B517" s="133" t="s">
        <v>1525</v>
      </c>
      <c r="C517" s="68" t="s">
        <v>1925</v>
      </c>
      <c r="D517" s="68" t="s">
        <v>1900</v>
      </c>
      <c r="E517" s="124">
        <v>0.55179999999999996</v>
      </c>
      <c r="F517" s="123">
        <v>2.13</v>
      </c>
      <c r="G517" s="134">
        <v>1</v>
      </c>
      <c r="H517" s="123">
        <f t="shared" si="7"/>
        <v>0.8</v>
      </c>
    </row>
    <row r="518" spans="1:8" x14ac:dyDescent="0.2">
      <c r="A518" s="68" t="s">
        <v>484</v>
      </c>
      <c r="B518" s="133" t="s">
        <v>1525</v>
      </c>
      <c r="C518" s="68" t="s">
        <v>1925</v>
      </c>
      <c r="D518" s="68" t="s">
        <v>1900</v>
      </c>
      <c r="E518" s="124">
        <v>0.66049999999999998</v>
      </c>
      <c r="F518" s="123">
        <v>2.75</v>
      </c>
      <c r="G518" s="134">
        <v>1</v>
      </c>
      <c r="H518" s="123">
        <f t="shared" si="7"/>
        <v>0.8</v>
      </c>
    </row>
    <row r="519" spans="1:8" x14ac:dyDescent="0.2">
      <c r="A519" s="68" t="s">
        <v>485</v>
      </c>
      <c r="B519" s="133" t="s">
        <v>1525</v>
      </c>
      <c r="C519" s="68" t="s">
        <v>1925</v>
      </c>
      <c r="D519" s="68" t="s">
        <v>1900</v>
      </c>
      <c r="E519" s="124">
        <v>0.87570000000000003</v>
      </c>
      <c r="F519" s="123">
        <v>3.79</v>
      </c>
      <c r="G519" s="134">
        <v>1</v>
      </c>
      <c r="H519" s="123">
        <f t="shared" si="7"/>
        <v>0.95</v>
      </c>
    </row>
    <row r="520" spans="1:8" x14ac:dyDescent="0.2">
      <c r="A520" s="68" t="s">
        <v>486</v>
      </c>
      <c r="B520" s="133" t="s">
        <v>1525</v>
      </c>
      <c r="C520" s="68" t="s">
        <v>1925</v>
      </c>
      <c r="D520" s="68" t="s">
        <v>1900</v>
      </c>
      <c r="E520" s="124">
        <v>1.6157999999999999</v>
      </c>
      <c r="F520" s="123">
        <v>6.97</v>
      </c>
      <c r="G520" s="134">
        <v>1</v>
      </c>
      <c r="H520" s="123">
        <f t="shared" si="7"/>
        <v>0.95</v>
      </c>
    </row>
    <row r="521" spans="1:8" ht="28.5" x14ac:dyDescent="0.2">
      <c r="A521" s="68" t="s">
        <v>487</v>
      </c>
      <c r="B521" s="133" t="s">
        <v>1757</v>
      </c>
      <c r="C521" s="68" t="s">
        <v>1925</v>
      </c>
      <c r="D521" s="68" t="s">
        <v>1900</v>
      </c>
      <c r="E521" s="124">
        <v>0.63639999999999997</v>
      </c>
      <c r="F521" s="123">
        <v>3.09</v>
      </c>
      <c r="G521" s="134">
        <v>1</v>
      </c>
      <c r="H521" s="123">
        <f t="shared" si="7"/>
        <v>0.8</v>
      </c>
    </row>
    <row r="522" spans="1:8" ht="28.5" x14ac:dyDescent="0.2">
      <c r="A522" s="68" t="s">
        <v>488</v>
      </c>
      <c r="B522" s="133" t="s">
        <v>1757</v>
      </c>
      <c r="C522" s="68" t="s">
        <v>1925</v>
      </c>
      <c r="D522" s="68" t="s">
        <v>1900</v>
      </c>
      <c r="E522" s="124">
        <v>0.80679999999999996</v>
      </c>
      <c r="F522" s="123">
        <v>3.87</v>
      </c>
      <c r="G522" s="134">
        <v>1</v>
      </c>
      <c r="H522" s="123">
        <f t="shared" ref="H522:H585" si="8">IF(_xlfn.NUMBERVALUE(RIGHT($A522,1))&gt;2,0.95,0.8)</f>
        <v>0.8</v>
      </c>
    </row>
    <row r="523" spans="1:8" ht="28.5" x14ac:dyDescent="0.2">
      <c r="A523" s="68" t="s">
        <v>489</v>
      </c>
      <c r="B523" s="133" t="s">
        <v>1757</v>
      </c>
      <c r="C523" s="68" t="s">
        <v>1925</v>
      </c>
      <c r="D523" s="68" t="s">
        <v>1900</v>
      </c>
      <c r="E523" s="124">
        <v>1.2162999999999999</v>
      </c>
      <c r="F523" s="123">
        <v>5.76</v>
      </c>
      <c r="G523" s="134">
        <v>1</v>
      </c>
      <c r="H523" s="123">
        <f t="shared" si="8"/>
        <v>0.95</v>
      </c>
    </row>
    <row r="524" spans="1:8" ht="28.5" x14ac:dyDescent="0.2">
      <c r="A524" s="68" t="s">
        <v>490</v>
      </c>
      <c r="B524" s="133" t="s">
        <v>1757</v>
      </c>
      <c r="C524" s="68" t="s">
        <v>1925</v>
      </c>
      <c r="D524" s="68" t="s">
        <v>1900</v>
      </c>
      <c r="E524" s="124">
        <v>2.5352000000000001</v>
      </c>
      <c r="F524" s="123">
        <v>10.41</v>
      </c>
      <c r="G524" s="134">
        <v>1</v>
      </c>
      <c r="H524" s="123">
        <f t="shared" si="8"/>
        <v>0.95</v>
      </c>
    </row>
    <row r="525" spans="1:8" x14ac:dyDescent="0.2">
      <c r="A525" s="68" t="s">
        <v>491</v>
      </c>
      <c r="B525" s="133" t="s">
        <v>1758</v>
      </c>
      <c r="C525" s="68" t="s">
        <v>1925</v>
      </c>
      <c r="D525" s="68" t="s">
        <v>1900</v>
      </c>
      <c r="E525" s="124">
        <v>0.58979999999999999</v>
      </c>
      <c r="F525" s="123">
        <v>2.4900000000000002</v>
      </c>
      <c r="G525" s="134">
        <v>1</v>
      </c>
      <c r="H525" s="123">
        <f t="shared" si="8"/>
        <v>0.8</v>
      </c>
    </row>
    <row r="526" spans="1:8" x14ac:dyDescent="0.2">
      <c r="A526" s="68" t="s">
        <v>492</v>
      </c>
      <c r="B526" s="133" t="s">
        <v>1758</v>
      </c>
      <c r="C526" s="68" t="s">
        <v>1925</v>
      </c>
      <c r="D526" s="68" t="s">
        <v>1900</v>
      </c>
      <c r="E526" s="124">
        <v>0.76629999999999998</v>
      </c>
      <c r="F526" s="123">
        <v>3.3</v>
      </c>
      <c r="G526" s="134">
        <v>1</v>
      </c>
      <c r="H526" s="123">
        <f t="shared" si="8"/>
        <v>0.8</v>
      </c>
    </row>
    <row r="527" spans="1:8" x14ac:dyDescent="0.2">
      <c r="A527" s="68" t="s">
        <v>493</v>
      </c>
      <c r="B527" s="133" t="s">
        <v>1758</v>
      </c>
      <c r="C527" s="68" t="s">
        <v>1925</v>
      </c>
      <c r="D527" s="68" t="s">
        <v>1900</v>
      </c>
      <c r="E527" s="124">
        <v>1.1251</v>
      </c>
      <c r="F527" s="123">
        <v>4.83</v>
      </c>
      <c r="G527" s="134">
        <v>1</v>
      </c>
      <c r="H527" s="123">
        <f t="shared" si="8"/>
        <v>0.95</v>
      </c>
    </row>
    <row r="528" spans="1:8" x14ac:dyDescent="0.2">
      <c r="A528" s="68" t="s">
        <v>494</v>
      </c>
      <c r="B528" s="133" t="s">
        <v>1758</v>
      </c>
      <c r="C528" s="68" t="s">
        <v>1925</v>
      </c>
      <c r="D528" s="68" t="s">
        <v>1900</v>
      </c>
      <c r="E528" s="124">
        <v>2.0156999999999998</v>
      </c>
      <c r="F528" s="123">
        <v>7.71</v>
      </c>
      <c r="G528" s="134">
        <v>1</v>
      </c>
      <c r="H528" s="123">
        <f t="shared" si="8"/>
        <v>0.95</v>
      </c>
    </row>
    <row r="529" spans="1:8" x14ac:dyDescent="0.2">
      <c r="A529" s="68" t="s">
        <v>495</v>
      </c>
      <c r="B529" s="133" t="s">
        <v>1526</v>
      </c>
      <c r="C529" s="68" t="s">
        <v>1925</v>
      </c>
      <c r="D529" s="68" t="s">
        <v>1900</v>
      </c>
      <c r="E529" s="124">
        <v>0.56610000000000005</v>
      </c>
      <c r="F529" s="123">
        <v>2.44</v>
      </c>
      <c r="G529" s="134">
        <v>1</v>
      </c>
      <c r="H529" s="123">
        <f t="shared" si="8"/>
        <v>0.8</v>
      </c>
    </row>
    <row r="530" spans="1:8" x14ac:dyDescent="0.2">
      <c r="A530" s="68" t="s">
        <v>496</v>
      </c>
      <c r="B530" s="133" t="s">
        <v>1526</v>
      </c>
      <c r="C530" s="68" t="s">
        <v>1925</v>
      </c>
      <c r="D530" s="68" t="s">
        <v>1900</v>
      </c>
      <c r="E530" s="124">
        <v>0.73229999999999995</v>
      </c>
      <c r="F530" s="123">
        <v>3.33</v>
      </c>
      <c r="G530" s="134">
        <v>1</v>
      </c>
      <c r="H530" s="123">
        <f t="shared" si="8"/>
        <v>0.8</v>
      </c>
    </row>
    <row r="531" spans="1:8" x14ac:dyDescent="0.2">
      <c r="A531" s="68" t="s">
        <v>497</v>
      </c>
      <c r="B531" s="133" t="s">
        <v>1526</v>
      </c>
      <c r="C531" s="68" t="s">
        <v>1925</v>
      </c>
      <c r="D531" s="68" t="s">
        <v>1900</v>
      </c>
      <c r="E531" s="124">
        <v>1.0841000000000001</v>
      </c>
      <c r="F531" s="123">
        <v>5.0199999999999996</v>
      </c>
      <c r="G531" s="134">
        <v>1</v>
      </c>
      <c r="H531" s="123">
        <f t="shared" si="8"/>
        <v>0.95</v>
      </c>
    </row>
    <row r="532" spans="1:8" x14ac:dyDescent="0.2">
      <c r="A532" s="68" t="s">
        <v>498</v>
      </c>
      <c r="B532" s="133" t="s">
        <v>1526</v>
      </c>
      <c r="C532" s="68" t="s">
        <v>1925</v>
      </c>
      <c r="D532" s="68" t="s">
        <v>1900</v>
      </c>
      <c r="E532" s="124">
        <v>2.0438999999999998</v>
      </c>
      <c r="F532" s="123">
        <v>8.57</v>
      </c>
      <c r="G532" s="134">
        <v>1</v>
      </c>
      <c r="H532" s="123">
        <f t="shared" si="8"/>
        <v>0.95</v>
      </c>
    </row>
    <row r="533" spans="1:8" x14ac:dyDescent="0.2">
      <c r="A533" s="68" t="s">
        <v>499</v>
      </c>
      <c r="B533" s="133" t="s">
        <v>1759</v>
      </c>
      <c r="C533" s="68" t="s">
        <v>1925</v>
      </c>
      <c r="D533" s="68" t="s">
        <v>1899</v>
      </c>
      <c r="E533" s="124">
        <v>1.8972</v>
      </c>
      <c r="F533" s="123">
        <v>4.42</v>
      </c>
      <c r="G533" s="134">
        <v>1</v>
      </c>
      <c r="H533" s="123">
        <f t="shared" si="8"/>
        <v>0.8</v>
      </c>
    </row>
    <row r="534" spans="1:8" x14ac:dyDescent="0.2">
      <c r="A534" s="68" t="s">
        <v>500</v>
      </c>
      <c r="B534" s="133" t="s">
        <v>1759</v>
      </c>
      <c r="C534" s="68" t="s">
        <v>1925</v>
      </c>
      <c r="D534" s="68" t="s">
        <v>1899</v>
      </c>
      <c r="E534" s="124">
        <v>2.3826000000000001</v>
      </c>
      <c r="F534" s="123">
        <v>5.8</v>
      </c>
      <c r="G534" s="134">
        <v>1</v>
      </c>
      <c r="H534" s="123">
        <f t="shared" si="8"/>
        <v>0.8</v>
      </c>
    </row>
    <row r="535" spans="1:8" x14ac:dyDescent="0.2">
      <c r="A535" s="68" t="s">
        <v>501</v>
      </c>
      <c r="B535" s="133" t="s">
        <v>1759</v>
      </c>
      <c r="C535" s="68" t="s">
        <v>1925</v>
      </c>
      <c r="D535" s="68" t="s">
        <v>1899</v>
      </c>
      <c r="E535" s="124">
        <v>3.4047000000000001</v>
      </c>
      <c r="F535" s="123">
        <v>9.3699999999999992</v>
      </c>
      <c r="G535" s="134">
        <v>1</v>
      </c>
      <c r="H535" s="123">
        <f t="shared" si="8"/>
        <v>0.95</v>
      </c>
    </row>
    <row r="536" spans="1:8" x14ac:dyDescent="0.2">
      <c r="A536" s="68" t="s">
        <v>502</v>
      </c>
      <c r="B536" s="133" t="s">
        <v>1759</v>
      </c>
      <c r="C536" s="68" t="s">
        <v>1925</v>
      </c>
      <c r="D536" s="68" t="s">
        <v>1899</v>
      </c>
      <c r="E536" s="124">
        <v>7.0871000000000004</v>
      </c>
      <c r="F536" s="123">
        <v>17.88</v>
      </c>
      <c r="G536" s="134">
        <v>1</v>
      </c>
      <c r="H536" s="123">
        <f t="shared" si="8"/>
        <v>0.95</v>
      </c>
    </row>
    <row r="537" spans="1:8" x14ac:dyDescent="0.2">
      <c r="A537" s="68" t="s">
        <v>503</v>
      </c>
      <c r="B537" s="133" t="s">
        <v>1527</v>
      </c>
      <c r="C537" s="68" t="s">
        <v>1925</v>
      </c>
      <c r="D537" s="68" t="s">
        <v>1899</v>
      </c>
      <c r="E537" s="124">
        <v>1.4636</v>
      </c>
      <c r="F537" s="123">
        <v>4.18</v>
      </c>
      <c r="G537" s="134">
        <v>1</v>
      </c>
      <c r="H537" s="123">
        <f t="shared" si="8"/>
        <v>0.8</v>
      </c>
    </row>
    <row r="538" spans="1:8" x14ac:dyDescent="0.2">
      <c r="A538" s="68" t="s">
        <v>504</v>
      </c>
      <c r="B538" s="133" t="s">
        <v>1527</v>
      </c>
      <c r="C538" s="68" t="s">
        <v>1925</v>
      </c>
      <c r="D538" s="68" t="s">
        <v>1899</v>
      </c>
      <c r="E538" s="124">
        <v>2.0489999999999999</v>
      </c>
      <c r="F538" s="123">
        <v>6.06</v>
      </c>
      <c r="G538" s="134">
        <v>1</v>
      </c>
      <c r="H538" s="123">
        <f t="shared" si="8"/>
        <v>0.8</v>
      </c>
    </row>
    <row r="539" spans="1:8" x14ac:dyDescent="0.2">
      <c r="A539" s="68" t="s">
        <v>505</v>
      </c>
      <c r="B539" s="133" t="s">
        <v>1527</v>
      </c>
      <c r="C539" s="68" t="s">
        <v>1925</v>
      </c>
      <c r="D539" s="68" t="s">
        <v>1899</v>
      </c>
      <c r="E539" s="124">
        <v>3.0038</v>
      </c>
      <c r="F539" s="123">
        <v>10.63</v>
      </c>
      <c r="G539" s="134">
        <v>1</v>
      </c>
      <c r="H539" s="123">
        <f t="shared" si="8"/>
        <v>0.95</v>
      </c>
    </row>
    <row r="540" spans="1:8" x14ac:dyDescent="0.2">
      <c r="A540" s="68" t="s">
        <v>506</v>
      </c>
      <c r="B540" s="133" t="s">
        <v>1527</v>
      </c>
      <c r="C540" s="68" t="s">
        <v>1925</v>
      </c>
      <c r="D540" s="68" t="s">
        <v>1899</v>
      </c>
      <c r="E540" s="124">
        <v>5.8262999999999998</v>
      </c>
      <c r="F540" s="123">
        <v>18.71</v>
      </c>
      <c r="G540" s="134">
        <v>1</v>
      </c>
      <c r="H540" s="123">
        <f t="shared" si="8"/>
        <v>0.95</v>
      </c>
    </row>
    <row r="541" spans="1:8" x14ac:dyDescent="0.2">
      <c r="A541" s="68" t="s">
        <v>507</v>
      </c>
      <c r="B541" s="133" t="s">
        <v>1446</v>
      </c>
      <c r="C541" s="68" t="s">
        <v>1925</v>
      </c>
      <c r="D541" s="68" t="s">
        <v>1899</v>
      </c>
      <c r="E541" s="124">
        <v>1.1067</v>
      </c>
      <c r="F541" s="123">
        <v>2.41</v>
      </c>
      <c r="G541" s="134">
        <v>1</v>
      </c>
      <c r="H541" s="123">
        <f t="shared" si="8"/>
        <v>0.8</v>
      </c>
    </row>
    <row r="542" spans="1:8" x14ac:dyDescent="0.2">
      <c r="A542" s="68" t="s">
        <v>508</v>
      </c>
      <c r="B542" s="133" t="s">
        <v>1446</v>
      </c>
      <c r="C542" s="68" t="s">
        <v>1925</v>
      </c>
      <c r="D542" s="68" t="s">
        <v>1899</v>
      </c>
      <c r="E542" s="124">
        <v>1.3806</v>
      </c>
      <c r="F542" s="123">
        <v>3.64</v>
      </c>
      <c r="G542" s="134">
        <v>1</v>
      </c>
      <c r="H542" s="123">
        <f t="shared" si="8"/>
        <v>0.8</v>
      </c>
    </row>
    <row r="543" spans="1:8" x14ac:dyDescent="0.2">
      <c r="A543" s="68" t="s">
        <v>509</v>
      </c>
      <c r="B543" s="133" t="s">
        <v>1446</v>
      </c>
      <c r="C543" s="68" t="s">
        <v>1925</v>
      </c>
      <c r="D543" s="68" t="s">
        <v>1899</v>
      </c>
      <c r="E543" s="124">
        <v>1.7828999999999999</v>
      </c>
      <c r="F543" s="123">
        <v>5.7</v>
      </c>
      <c r="G543" s="134">
        <v>1</v>
      </c>
      <c r="H543" s="123">
        <f t="shared" si="8"/>
        <v>0.95</v>
      </c>
    </row>
    <row r="544" spans="1:8" x14ac:dyDescent="0.2">
      <c r="A544" s="68" t="s">
        <v>510</v>
      </c>
      <c r="B544" s="133" t="s">
        <v>1446</v>
      </c>
      <c r="C544" s="68" t="s">
        <v>1925</v>
      </c>
      <c r="D544" s="68" t="s">
        <v>1899</v>
      </c>
      <c r="E544" s="124">
        <v>3.6534</v>
      </c>
      <c r="F544" s="123">
        <v>11.59</v>
      </c>
      <c r="G544" s="134">
        <v>1</v>
      </c>
      <c r="H544" s="123">
        <f t="shared" si="8"/>
        <v>0.95</v>
      </c>
    </row>
    <row r="545" spans="1:8" x14ac:dyDescent="0.2">
      <c r="A545" s="68" t="s">
        <v>511</v>
      </c>
      <c r="B545" s="133" t="s">
        <v>1760</v>
      </c>
      <c r="C545" s="68" t="s">
        <v>1925</v>
      </c>
      <c r="D545" s="68" t="s">
        <v>1899</v>
      </c>
      <c r="E545" s="124">
        <v>1.4481999999999999</v>
      </c>
      <c r="F545" s="123">
        <v>3.57</v>
      </c>
      <c r="G545" s="134">
        <v>1</v>
      </c>
      <c r="H545" s="123">
        <f t="shared" si="8"/>
        <v>0.8</v>
      </c>
    </row>
    <row r="546" spans="1:8" x14ac:dyDescent="0.2">
      <c r="A546" s="68" t="s">
        <v>512</v>
      </c>
      <c r="B546" s="133" t="s">
        <v>1760</v>
      </c>
      <c r="C546" s="68" t="s">
        <v>1925</v>
      </c>
      <c r="D546" s="68" t="s">
        <v>1899</v>
      </c>
      <c r="E546" s="124">
        <v>1.5317000000000001</v>
      </c>
      <c r="F546" s="123">
        <v>4.24</v>
      </c>
      <c r="G546" s="134">
        <v>1</v>
      </c>
      <c r="H546" s="123">
        <f t="shared" si="8"/>
        <v>0.8</v>
      </c>
    </row>
    <row r="547" spans="1:8" x14ac:dyDescent="0.2">
      <c r="A547" s="68" t="s">
        <v>513</v>
      </c>
      <c r="B547" s="133" t="s">
        <v>1760</v>
      </c>
      <c r="C547" s="68" t="s">
        <v>1925</v>
      </c>
      <c r="D547" s="68" t="s">
        <v>1899</v>
      </c>
      <c r="E547" s="124">
        <v>1.8539000000000001</v>
      </c>
      <c r="F547" s="123">
        <v>6.15</v>
      </c>
      <c r="G547" s="134">
        <v>1</v>
      </c>
      <c r="H547" s="123">
        <f t="shared" si="8"/>
        <v>0.95</v>
      </c>
    </row>
    <row r="548" spans="1:8" x14ac:dyDescent="0.2">
      <c r="A548" s="68" t="s">
        <v>514</v>
      </c>
      <c r="B548" s="133" t="s">
        <v>1760</v>
      </c>
      <c r="C548" s="68" t="s">
        <v>1925</v>
      </c>
      <c r="D548" s="68" t="s">
        <v>1899</v>
      </c>
      <c r="E548" s="124">
        <v>4.6401000000000003</v>
      </c>
      <c r="F548" s="123">
        <v>12.63</v>
      </c>
      <c r="G548" s="134">
        <v>1</v>
      </c>
      <c r="H548" s="123">
        <f t="shared" si="8"/>
        <v>0.95</v>
      </c>
    </row>
    <row r="549" spans="1:8" x14ac:dyDescent="0.2">
      <c r="A549" s="68" t="s">
        <v>515</v>
      </c>
      <c r="B549" s="133" t="s">
        <v>1761</v>
      </c>
      <c r="C549" s="68" t="s">
        <v>1925</v>
      </c>
      <c r="D549" s="68" t="s">
        <v>1900</v>
      </c>
      <c r="E549" s="124">
        <v>0.53159999999999996</v>
      </c>
      <c r="F549" s="123">
        <v>2.74</v>
      </c>
      <c r="G549" s="134">
        <v>1</v>
      </c>
      <c r="H549" s="123">
        <f t="shared" si="8"/>
        <v>0.8</v>
      </c>
    </row>
    <row r="550" spans="1:8" x14ac:dyDescent="0.2">
      <c r="A550" s="68" t="s">
        <v>516</v>
      </c>
      <c r="B550" s="133" t="s">
        <v>1761</v>
      </c>
      <c r="C550" s="68" t="s">
        <v>1925</v>
      </c>
      <c r="D550" s="68" t="s">
        <v>1900</v>
      </c>
      <c r="E550" s="124">
        <v>0.67930000000000001</v>
      </c>
      <c r="F550" s="123">
        <v>3.42</v>
      </c>
      <c r="G550" s="134">
        <v>1</v>
      </c>
      <c r="H550" s="123">
        <f t="shared" si="8"/>
        <v>0.8</v>
      </c>
    </row>
    <row r="551" spans="1:8" x14ac:dyDescent="0.2">
      <c r="A551" s="68" t="s">
        <v>517</v>
      </c>
      <c r="B551" s="133" t="s">
        <v>1761</v>
      </c>
      <c r="C551" s="68" t="s">
        <v>1925</v>
      </c>
      <c r="D551" s="68" t="s">
        <v>1900</v>
      </c>
      <c r="E551" s="124">
        <v>1.0811999999999999</v>
      </c>
      <c r="F551" s="123">
        <v>5.24</v>
      </c>
      <c r="G551" s="134">
        <v>1</v>
      </c>
      <c r="H551" s="123">
        <f t="shared" si="8"/>
        <v>0.95</v>
      </c>
    </row>
    <row r="552" spans="1:8" x14ac:dyDescent="0.2">
      <c r="A552" s="68" t="s">
        <v>518</v>
      </c>
      <c r="B552" s="133" t="s">
        <v>1761</v>
      </c>
      <c r="C552" s="68" t="s">
        <v>1925</v>
      </c>
      <c r="D552" s="68" t="s">
        <v>1900</v>
      </c>
      <c r="E552" s="124">
        <v>2.4506999999999999</v>
      </c>
      <c r="F552" s="123">
        <v>9.1</v>
      </c>
      <c r="G552" s="134">
        <v>1</v>
      </c>
      <c r="H552" s="123">
        <f t="shared" si="8"/>
        <v>0.95</v>
      </c>
    </row>
    <row r="553" spans="1:8" x14ac:dyDescent="0.2">
      <c r="A553" s="68" t="s">
        <v>519</v>
      </c>
      <c r="B553" s="133" t="s">
        <v>1528</v>
      </c>
      <c r="C553" s="68" t="s">
        <v>1925</v>
      </c>
      <c r="D553" s="68" t="s">
        <v>1900</v>
      </c>
      <c r="E553" s="124">
        <v>0.5504</v>
      </c>
      <c r="F553" s="123">
        <v>2.64</v>
      </c>
      <c r="G553" s="134">
        <v>1</v>
      </c>
      <c r="H553" s="123">
        <f t="shared" si="8"/>
        <v>0.8</v>
      </c>
    </row>
    <row r="554" spans="1:8" x14ac:dyDescent="0.2">
      <c r="A554" s="68" t="s">
        <v>520</v>
      </c>
      <c r="B554" s="133" t="s">
        <v>1528</v>
      </c>
      <c r="C554" s="68" t="s">
        <v>1925</v>
      </c>
      <c r="D554" s="68" t="s">
        <v>1900</v>
      </c>
      <c r="E554" s="124">
        <v>0.71419999999999995</v>
      </c>
      <c r="F554" s="123">
        <v>3.39</v>
      </c>
      <c r="G554" s="134">
        <v>1</v>
      </c>
      <c r="H554" s="123">
        <f t="shared" si="8"/>
        <v>0.8</v>
      </c>
    </row>
    <row r="555" spans="1:8" x14ac:dyDescent="0.2">
      <c r="A555" s="68" t="s">
        <v>521</v>
      </c>
      <c r="B555" s="133" t="s">
        <v>1528</v>
      </c>
      <c r="C555" s="68" t="s">
        <v>1925</v>
      </c>
      <c r="D555" s="68" t="s">
        <v>1900</v>
      </c>
      <c r="E555" s="124">
        <v>1.1234</v>
      </c>
      <c r="F555" s="123">
        <v>5.3</v>
      </c>
      <c r="G555" s="134">
        <v>1</v>
      </c>
      <c r="H555" s="123">
        <f t="shared" si="8"/>
        <v>0.95</v>
      </c>
    </row>
    <row r="556" spans="1:8" x14ac:dyDescent="0.2">
      <c r="A556" s="68" t="s">
        <v>522</v>
      </c>
      <c r="B556" s="133" t="s">
        <v>1528</v>
      </c>
      <c r="C556" s="68" t="s">
        <v>1925</v>
      </c>
      <c r="D556" s="68" t="s">
        <v>1900</v>
      </c>
      <c r="E556" s="124">
        <v>2.6214</v>
      </c>
      <c r="F556" s="123">
        <v>9.86</v>
      </c>
      <c r="G556" s="134">
        <v>1</v>
      </c>
      <c r="H556" s="123">
        <f t="shared" si="8"/>
        <v>0.95</v>
      </c>
    </row>
    <row r="557" spans="1:8" x14ac:dyDescent="0.2">
      <c r="A557" s="68" t="s">
        <v>523</v>
      </c>
      <c r="B557" s="133" t="s">
        <v>1762</v>
      </c>
      <c r="C557" s="68" t="s">
        <v>1925</v>
      </c>
      <c r="D557" s="68" t="s">
        <v>1904</v>
      </c>
      <c r="E557" s="124">
        <v>0.77910000000000001</v>
      </c>
      <c r="F557" s="123">
        <v>3.09</v>
      </c>
      <c r="G557" s="134">
        <v>1</v>
      </c>
      <c r="H557" s="123">
        <f t="shared" si="8"/>
        <v>0.8</v>
      </c>
    </row>
    <row r="558" spans="1:8" x14ac:dyDescent="0.2">
      <c r="A558" s="68" t="s">
        <v>524</v>
      </c>
      <c r="B558" s="133" t="s">
        <v>1762</v>
      </c>
      <c r="C558" s="68" t="s">
        <v>1925</v>
      </c>
      <c r="D558" s="68" t="s">
        <v>1904</v>
      </c>
      <c r="E558" s="124">
        <v>0.94689999999999996</v>
      </c>
      <c r="F558" s="123">
        <v>3.89</v>
      </c>
      <c r="G558" s="134">
        <v>1</v>
      </c>
      <c r="H558" s="123">
        <f t="shared" si="8"/>
        <v>0.8</v>
      </c>
    </row>
    <row r="559" spans="1:8" x14ac:dyDescent="0.2">
      <c r="A559" s="68" t="s">
        <v>525</v>
      </c>
      <c r="B559" s="133" t="s">
        <v>1762</v>
      </c>
      <c r="C559" s="68" t="s">
        <v>1925</v>
      </c>
      <c r="D559" s="68" t="s">
        <v>1904</v>
      </c>
      <c r="E559" s="124">
        <v>1.2633000000000001</v>
      </c>
      <c r="F559" s="123">
        <v>5.5</v>
      </c>
      <c r="G559" s="134">
        <v>1</v>
      </c>
      <c r="H559" s="123">
        <f t="shared" si="8"/>
        <v>0.95</v>
      </c>
    </row>
    <row r="560" spans="1:8" x14ac:dyDescent="0.2">
      <c r="A560" s="68" t="s">
        <v>526</v>
      </c>
      <c r="B560" s="133" t="s">
        <v>1762</v>
      </c>
      <c r="C560" s="68" t="s">
        <v>1925</v>
      </c>
      <c r="D560" s="68" t="s">
        <v>1904</v>
      </c>
      <c r="E560" s="124">
        <v>1.9638</v>
      </c>
      <c r="F560" s="123">
        <v>8.15</v>
      </c>
      <c r="G560" s="134">
        <v>1</v>
      </c>
      <c r="H560" s="123">
        <f t="shared" si="8"/>
        <v>0.95</v>
      </c>
    </row>
    <row r="561" spans="1:8" x14ac:dyDescent="0.2">
      <c r="A561" s="68" t="s">
        <v>527</v>
      </c>
      <c r="B561" s="133" t="s">
        <v>1529</v>
      </c>
      <c r="C561" s="68" t="s">
        <v>1925</v>
      </c>
      <c r="D561" s="68" t="s">
        <v>1900</v>
      </c>
      <c r="E561" s="124">
        <v>0.53900000000000003</v>
      </c>
      <c r="F561" s="123">
        <v>2.83</v>
      </c>
      <c r="G561" s="134">
        <v>1</v>
      </c>
      <c r="H561" s="123">
        <f t="shared" si="8"/>
        <v>0.8</v>
      </c>
    </row>
    <row r="562" spans="1:8" x14ac:dyDescent="0.2">
      <c r="A562" s="68" t="s">
        <v>528</v>
      </c>
      <c r="B562" s="133" t="s">
        <v>1529</v>
      </c>
      <c r="C562" s="68" t="s">
        <v>1925</v>
      </c>
      <c r="D562" s="68" t="s">
        <v>1900</v>
      </c>
      <c r="E562" s="124">
        <v>0.71179999999999999</v>
      </c>
      <c r="F562" s="123">
        <v>3.7</v>
      </c>
      <c r="G562" s="134">
        <v>1</v>
      </c>
      <c r="H562" s="123">
        <f t="shared" si="8"/>
        <v>0.8</v>
      </c>
    </row>
    <row r="563" spans="1:8" x14ac:dyDescent="0.2">
      <c r="A563" s="68" t="s">
        <v>529</v>
      </c>
      <c r="B563" s="133" t="s">
        <v>1529</v>
      </c>
      <c r="C563" s="68" t="s">
        <v>1925</v>
      </c>
      <c r="D563" s="68" t="s">
        <v>1900</v>
      </c>
      <c r="E563" s="124">
        <v>1.1555</v>
      </c>
      <c r="F563" s="123">
        <v>5.81</v>
      </c>
      <c r="G563" s="134">
        <v>1</v>
      </c>
      <c r="H563" s="123">
        <f t="shared" si="8"/>
        <v>0.95</v>
      </c>
    </row>
    <row r="564" spans="1:8" x14ac:dyDescent="0.2">
      <c r="A564" s="68" t="s">
        <v>530</v>
      </c>
      <c r="B564" s="133" t="s">
        <v>1529</v>
      </c>
      <c r="C564" s="68" t="s">
        <v>1925</v>
      </c>
      <c r="D564" s="68" t="s">
        <v>1900</v>
      </c>
      <c r="E564" s="124">
        <v>2.8448000000000002</v>
      </c>
      <c r="F564" s="123">
        <v>11.72</v>
      </c>
      <c r="G564" s="134">
        <v>1</v>
      </c>
      <c r="H564" s="123">
        <f t="shared" si="8"/>
        <v>0.95</v>
      </c>
    </row>
    <row r="565" spans="1:8" x14ac:dyDescent="0.2">
      <c r="A565" s="68" t="s">
        <v>531</v>
      </c>
      <c r="B565" s="133" t="s">
        <v>1530</v>
      </c>
      <c r="C565" s="68" t="s">
        <v>1925</v>
      </c>
      <c r="D565" s="68" t="s">
        <v>1900</v>
      </c>
      <c r="E565" s="124">
        <v>0.57369999999999999</v>
      </c>
      <c r="F565" s="123">
        <v>2.64</v>
      </c>
      <c r="G565" s="134">
        <v>1</v>
      </c>
      <c r="H565" s="123">
        <f t="shared" si="8"/>
        <v>0.8</v>
      </c>
    </row>
    <row r="566" spans="1:8" x14ac:dyDescent="0.2">
      <c r="A566" s="68" t="s">
        <v>532</v>
      </c>
      <c r="B566" s="133" t="s">
        <v>1530</v>
      </c>
      <c r="C566" s="68" t="s">
        <v>1925</v>
      </c>
      <c r="D566" s="68" t="s">
        <v>1900</v>
      </c>
      <c r="E566" s="124">
        <v>0.72040000000000004</v>
      </c>
      <c r="F566" s="123">
        <v>3.23</v>
      </c>
      <c r="G566" s="134">
        <v>1</v>
      </c>
      <c r="H566" s="123">
        <f t="shared" si="8"/>
        <v>0.8</v>
      </c>
    </row>
    <row r="567" spans="1:8" x14ac:dyDescent="0.2">
      <c r="A567" s="68" t="s">
        <v>533</v>
      </c>
      <c r="B567" s="133" t="s">
        <v>1530</v>
      </c>
      <c r="C567" s="68" t="s">
        <v>1925</v>
      </c>
      <c r="D567" s="68" t="s">
        <v>1900</v>
      </c>
      <c r="E567" s="124">
        <v>1.0637000000000001</v>
      </c>
      <c r="F567" s="123">
        <v>4.74</v>
      </c>
      <c r="G567" s="134">
        <v>1</v>
      </c>
      <c r="H567" s="123">
        <f t="shared" si="8"/>
        <v>0.95</v>
      </c>
    </row>
    <row r="568" spans="1:8" x14ac:dyDescent="0.2">
      <c r="A568" s="68" t="s">
        <v>534</v>
      </c>
      <c r="B568" s="133" t="s">
        <v>1530</v>
      </c>
      <c r="C568" s="68" t="s">
        <v>1925</v>
      </c>
      <c r="D568" s="68" t="s">
        <v>1900</v>
      </c>
      <c r="E568" s="124">
        <v>2.2429000000000001</v>
      </c>
      <c r="F568" s="123">
        <v>8.35</v>
      </c>
      <c r="G568" s="134">
        <v>1</v>
      </c>
      <c r="H568" s="123">
        <f t="shared" si="8"/>
        <v>0.95</v>
      </c>
    </row>
    <row r="569" spans="1:8" x14ac:dyDescent="0.2">
      <c r="A569" s="68" t="s">
        <v>535</v>
      </c>
      <c r="B569" s="133" t="s">
        <v>1763</v>
      </c>
      <c r="C569" s="68" t="s">
        <v>1925</v>
      </c>
      <c r="D569" s="68" t="s">
        <v>1900</v>
      </c>
      <c r="E569" s="124">
        <v>0.70309999999999995</v>
      </c>
      <c r="F569" s="123">
        <v>2.41</v>
      </c>
      <c r="G569" s="134">
        <v>1</v>
      </c>
      <c r="H569" s="123">
        <f t="shared" si="8"/>
        <v>0.8</v>
      </c>
    </row>
    <row r="570" spans="1:8" x14ac:dyDescent="0.2">
      <c r="A570" s="68" t="s">
        <v>536</v>
      </c>
      <c r="B570" s="133" t="s">
        <v>1763</v>
      </c>
      <c r="C570" s="68" t="s">
        <v>1925</v>
      </c>
      <c r="D570" s="68" t="s">
        <v>1900</v>
      </c>
      <c r="E570" s="124">
        <v>0.90039999999999998</v>
      </c>
      <c r="F570" s="123">
        <v>3.49</v>
      </c>
      <c r="G570" s="134">
        <v>1</v>
      </c>
      <c r="H570" s="123">
        <f t="shared" si="8"/>
        <v>0.8</v>
      </c>
    </row>
    <row r="571" spans="1:8" x14ac:dyDescent="0.2">
      <c r="A571" s="68" t="s">
        <v>537</v>
      </c>
      <c r="B571" s="133" t="s">
        <v>1763</v>
      </c>
      <c r="C571" s="68" t="s">
        <v>1925</v>
      </c>
      <c r="D571" s="68" t="s">
        <v>1900</v>
      </c>
      <c r="E571" s="124">
        <v>1.2676000000000001</v>
      </c>
      <c r="F571" s="123">
        <v>5.43</v>
      </c>
      <c r="G571" s="134">
        <v>1</v>
      </c>
      <c r="H571" s="123">
        <f t="shared" si="8"/>
        <v>0.95</v>
      </c>
    </row>
    <row r="572" spans="1:8" x14ac:dyDescent="0.2">
      <c r="A572" s="68" t="s">
        <v>538</v>
      </c>
      <c r="B572" s="133" t="s">
        <v>1763</v>
      </c>
      <c r="C572" s="68" t="s">
        <v>1925</v>
      </c>
      <c r="D572" s="68" t="s">
        <v>1900</v>
      </c>
      <c r="E572" s="124">
        <v>2.4512999999999998</v>
      </c>
      <c r="F572" s="123">
        <v>9.9499999999999993</v>
      </c>
      <c r="G572" s="134">
        <v>1</v>
      </c>
      <c r="H572" s="123">
        <f t="shared" si="8"/>
        <v>0.95</v>
      </c>
    </row>
    <row r="573" spans="1:8" x14ac:dyDescent="0.2">
      <c r="A573" s="68" t="s">
        <v>539</v>
      </c>
      <c r="B573" s="133" t="s">
        <v>1764</v>
      </c>
      <c r="C573" s="68" t="s">
        <v>1925</v>
      </c>
      <c r="D573" s="68" t="s">
        <v>1913</v>
      </c>
      <c r="E573" s="124">
        <v>4.2862</v>
      </c>
      <c r="F573" s="123">
        <v>3.74</v>
      </c>
      <c r="G573" s="134">
        <v>1</v>
      </c>
      <c r="H573" s="123">
        <f t="shared" si="8"/>
        <v>0.8</v>
      </c>
    </row>
    <row r="574" spans="1:8" x14ac:dyDescent="0.2">
      <c r="A574" s="68" t="s">
        <v>540</v>
      </c>
      <c r="B574" s="133" t="s">
        <v>1764</v>
      </c>
      <c r="C574" s="68" t="s">
        <v>1925</v>
      </c>
      <c r="D574" s="68" t="s">
        <v>1913</v>
      </c>
      <c r="E574" s="124">
        <v>5.3685</v>
      </c>
      <c r="F574" s="123">
        <v>5.33</v>
      </c>
      <c r="G574" s="134">
        <v>1</v>
      </c>
      <c r="H574" s="123">
        <f t="shared" si="8"/>
        <v>0.8</v>
      </c>
    </row>
    <row r="575" spans="1:8" x14ac:dyDescent="0.2">
      <c r="A575" s="68" t="s">
        <v>541</v>
      </c>
      <c r="B575" s="133" t="s">
        <v>1764</v>
      </c>
      <c r="C575" s="68" t="s">
        <v>1925</v>
      </c>
      <c r="D575" s="68" t="s">
        <v>1913</v>
      </c>
      <c r="E575" s="124">
        <v>8.0253999999999994</v>
      </c>
      <c r="F575" s="123">
        <v>8.1</v>
      </c>
      <c r="G575" s="134">
        <v>1</v>
      </c>
      <c r="H575" s="123">
        <f t="shared" si="8"/>
        <v>0.95</v>
      </c>
    </row>
    <row r="576" spans="1:8" x14ac:dyDescent="0.2">
      <c r="A576" s="68" t="s">
        <v>542</v>
      </c>
      <c r="B576" s="133" t="s">
        <v>1764</v>
      </c>
      <c r="C576" s="68" t="s">
        <v>1925</v>
      </c>
      <c r="D576" s="68" t="s">
        <v>1913</v>
      </c>
      <c r="E576" s="124">
        <v>10.852600000000001</v>
      </c>
      <c r="F576" s="123">
        <v>14.72</v>
      </c>
      <c r="G576" s="134">
        <v>1</v>
      </c>
      <c r="H576" s="123">
        <f t="shared" si="8"/>
        <v>0.95</v>
      </c>
    </row>
    <row r="577" spans="1:8" x14ac:dyDescent="0.2">
      <c r="A577" s="68" t="s">
        <v>543</v>
      </c>
      <c r="B577" s="133" t="s">
        <v>1765</v>
      </c>
      <c r="C577" s="68" t="s">
        <v>1925</v>
      </c>
      <c r="D577" s="68" t="s">
        <v>1913</v>
      </c>
      <c r="E577" s="124">
        <v>2.7256</v>
      </c>
      <c r="F577" s="123">
        <v>2.66</v>
      </c>
      <c r="G577" s="134">
        <v>1</v>
      </c>
      <c r="H577" s="123">
        <f t="shared" si="8"/>
        <v>0.8</v>
      </c>
    </row>
    <row r="578" spans="1:8" x14ac:dyDescent="0.2">
      <c r="A578" s="68" t="s">
        <v>544</v>
      </c>
      <c r="B578" s="133" t="s">
        <v>1765</v>
      </c>
      <c r="C578" s="68" t="s">
        <v>1925</v>
      </c>
      <c r="D578" s="68" t="s">
        <v>1913</v>
      </c>
      <c r="E578" s="124">
        <v>3.4302999999999999</v>
      </c>
      <c r="F578" s="123">
        <v>3.84</v>
      </c>
      <c r="G578" s="134">
        <v>1</v>
      </c>
      <c r="H578" s="123">
        <f t="shared" si="8"/>
        <v>0.8</v>
      </c>
    </row>
    <row r="579" spans="1:8" x14ac:dyDescent="0.2">
      <c r="A579" s="68" t="s">
        <v>545</v>
      </c>
      <c r="B579" s="133" t="s">
        <v>1765</v>
      </c>
      <c r="C579" s="68" t="s">
        <v>1925</v>
      </c>
      <c r="D579" s="68" t="s">
        <v>1913</v>
      </c>
      <c r="E579" s="124">
        <v>5.1925999999999997</v>
      </c>
      <c r="F579" s="123">
        <v>7.4</v>
      </c>
      <c r="G579" s="134">
        <v>1</v>
      </c>
      <c r="H579" s="123">
        <f t="shared" si="8"/>
        <v>0.95</v>
      </c>
    </row>
    <row r="580" spans="1:8" x14ac:dyDescent="0.2">
      <c r="A580" s="68" t="s">
        <v>546</v>
      </c>
      <c r="B580" s="133" t="s">
        <v>1765</v>
      </c>
      <c r="C580" s="68" t="s">
        <v>1925</v>
      </c>
      <c r="D580" s="68" t="s">
        <v>1913</v>
      </c>
      <c r="E580" s="124">
        <v>7.6715999999999998</v>
      </c>
      <c r="F580" s="123">
        <v>14.1</v>
      </c>
      <c r="G580" s="134">
        <v>1</v>
      </c>
      <c r="H580" s="123">
        <f t="shared" si="8"/>
        <v>0.95</v>
      </c>
    </row>
    <row r="581" spans="1:8" x14ac:dyDescent="0.2">
      <c r="A581" s="68" t="s">
        <v>547</v>
      </c>
      <c r="B581" s="133" t="s">
        <v>1531</v>
      </c>
      <c r="C581" s="68" t="s">
        <v>1925</v>
      </c>
      <c r="D581" s="68" t="s">
        <v>1913</v>
      </c>
      <c r="E581" s="124">
        <v>1.0488</v>
      </c>
      <c r="F581" s="123">
        <v>4.54</v>
      </c>
      <c r="G581" s="134">
        <v>1</v>
      </c>
      <c r="H581" s="123">
        <f t="shared" si="8"/>
        <v>0.8</v>
      </c>
    </row>
    <row r="582" spans="1:8" x14ac:dyDescent="0.2">
      <c r="A582" s="68" t="s">
        <v>548</v>
      </c>
      <c r="B582" s="133" t="s">
        <v>1531</v>
      </c>
      <c r="C582" s="68" t="s">
        <v>1925</v>
      </c>
      <c r="D582" s="68" t="s">
        <v>1913</v>
      </c>
      <c r="E582" s="124">
        <v>1.4268000000000001</v>
      </c>
      <c r="F582" s="123">
        <v>6.6</v>
      </c>
      <c r="G582" s="134">
        <v>1</v>
      </c>
      <c r="H582" s="123">
        <f t="shared" si="8"/>
        <v>0.8</v>
      </c>
    </row>
    <row r="583" spans="1:8" x14ac:dyDescent="0.2">
      <c r="A583" s="68" t="s">
        <v>549</v>
      </c>
      <c r="B583" s="133" t="s">
        <v>1531</v>
      </c>
      <c r="C583" s="68" t="s">
        <v>1925</v>
      </c>
      <c r="D583" s="68" t="s">
        <v>1913</v>
      </c>
      <c r="E583" s="124">
        <v>2.2957000000000001</v>
      </c>
      <c r="F583" s="123">
        <v>9.9</v>
      </c>
      <c r="G583" s="134">
        <v>1</v>
      </c>
      <c r="H583" s="123">
        <f t="shared" si="8"/>
        <v>0.95</v>
      </c>
    </row>
    <row r="584" spans="1:8" x14ac:dyDescent="0.2">
      <c r="A584" s="68" t="s">
        <v>550</v>
      </c>
      <c r="B584" s="133" t="s">
        <v>1531</v>
      </c>
      <c r="C584" s="68" t="s">
        <v>1925</v>
      </c>
      <c r="D584" s="68" t="s">
        <v>1913</v>
      </c>
      <c r="E584" s="124">
        <v>4.5011000000000001</v>
      </c>
      <c r="F584" s="123">
        <v>16.7</v>
      </c>
      <c r="G584" s="134">
        <v>1</v>
      </c>
      <c r="H584" s="123">
        <f t="shared" si="8"/>
        <v>0.95</v>
      </c>
    </row>
    <row r="585" spans="1:8" x14ac:dyDescent="0.2">
      <c r="A585" s="68" t="s">
        <v>551</v>
      </c>
      <c r="B585" s="133" t="s">
        <v>1766</v>
      </c>
      <c r="C585" s="68" t="s">
        <v>1925</v>
      </c>
      <c r="D585" s="68" t="s">
        <v>1913</v>
      </c>
      <c r="E585" s="124">
        <v>1.3299000000000001</v>
      </c>
      <c r="F585" s="123">
        <v>3.76</v>
      </c>
      <c r="G585" s="134">
        <v>1</v>
      </c>
      <c r="H585" s="123">
        <f t="shared" si="8"/>
        <v>0.8</v>
      </c>
    </row>
    <row r="586" spans="1:8" x14ac:dyDescent="0.2">
      <c r="A586" s="68" t="s">
        <v>552</v>
      </c>
      <c r="B586" s="133" t="s">
        <v>1766</v>
      </c>
      <c r="C586" s="68" t="s">
        <v>1925</v>
      </c>
      <c r="D586" s="68" t="s">
        <v>1913</v>
      </c>
      <c r="E586" s="124">
        <v>1.5612999999999999</v>
      </c>
      <c r="F586" s="123">
        <v>4.84</v>
      </c>
      <c r="G586" s="134">
        <v>1</v>
      </c>
      <c r="H586" s="123">
        <f t="shared" ref="H586:H649" si="9">IF(_xlfn.NUMBERVALUE(RIGHT($A586,1))&gt;2,0.95,0.8)</f>
        <v>0.8</v>
      </c>
    </row>
    <row r="587" spans="1:8" x14ac:dyDescent="0.2">
      <c r="A587" s="68" t="s">
        <v>553</v>
      </c>
      <c r="B587" s="133" t="s">
        <v>1766</v>
      </c>
      <c r="C587" s="68" t="s">
        <v>1925</v>
      </c>
      <c r="D587" s="68" t="s">
        <v>1913</v>
      </c>
      <c r="E587" s="124">
        <v>2.1303999999999998</v>
      </c>
      <c r="F587" s="123">
        <v>6.78</v>
      </c>
      <c r="G587" s="134">
        <v>1</v>
      </c>
      <c r="H587" s="123">
        <f t="shared" si="9"/>
        <v>0.95</v>
      </c>
    </row>
    <row r="588" spans="1:8" x14ac:dyDescent="0.2">
      <c r="A588" s="68" t="s">
        <v>554</v>
      </c>
      <c r="B588" s="133" t="s">
        <v>1766</v>
      </c>
      <c r="C588" s="68" t="s">
        <v>1925</v>
      </c>
      <c r="D588" s="68" t="s">
        <v>1913</v>
      </c>
      <c r="E588" s="124">
        <v>3.1839</v>
      </c>
      <c r="F588" s="123">
        <v>10</v>
      </c>
      <c r="G588" s="134">
        <v>1</v>
      </c>
      <c r="H588" s="123">
        <f t="shared" si="9"/>
        <v>0.95</v>
      </c>
    </row>
    <row r="589" spans="1:8" x14ac:dyDescent="0.2">
      <c r="A589" s="68" t="s">
        <v>555</v>
      </c>
      <c r="B589" s="133" t="s">
        <v>1767</v>
      </c>
      <c r="C589" s="68" t="s">
        <v>1925</v>
      </c>
      <c r="D589" s="68" t="s">
        <v>1913</v>
      </c>
      <c r="E589" s="124">
        <v>1.4525999999999999</v>
      </c>
      <c r="F589" s="123">
        <v>2.64</v>
      </c>
      <c r="G589" s="134">
        <v>1</v>
      </c>
      <c r="H589" s="123">
        <f t="shared" si="9"/>
        <v>0.8</v>
      </c>
    </row>
    <row r="590" spans="1:8" x14ac:dyDescent="0.2">
      <c r="A590" s="68" t="s">
        <v>556</v>
      </c>
      <c r="B590" s="133" t="s">
        <v>1767</v>
      </c>
      <c r="C590" s="68" t="s">
        <v>1925</v>
      </c>
      <c r="D590" s="68" t="s">
        <v>1913</v>
      </c>
      <c r="E590" s="124">
        <v>1.9191</v>
      </c>
      <c r="F590" s="123">
        <v>4.51</v>
      </c>
      <c r="G590" s="134">
        <v>1</v>
      </c>
      <c r="H590" s="123">
        <f t="shared" si="9"/>
        <v>0.8</v>
      </c>
    </row>
    <row r="591" spans="1:8" x14ac:dyDescent="0.2">
      <c r="A591" s="68" t="s">
        <v>557</v>
      </c>
      <c r="B591" s="133" t="s">
        <v>1767</v>
      </c>
      <c r="C591" s="68" t="s">
        <v>1925</v>
      </c>
      <c r="D591" s="68" t="s">
        <v>1913</v>
      </c>
      <c r="E591" s="124">
        <v>2.8271999999999999</v>
      </c>
      <c r="F591" s="123">
        <v>8.1199999999999992</v>
      </c>
      <c r="G591" s="134">
        <v>1</v>
      </c>
      <c r="H591" s="123">
        <f t="shared" si="9"/>
        <v>0.95</v>
      </c>
    </row>
    <row r="592" spans="1:8" x14ac:dyDescent="0.2">
      <c r="A592" s="68" t="s">
        <v>558</v>
      </c>
      <c r="B592" s="133" t="s">
        <v>1767</v>
      </c>
      <c r="C592" s="68" t="s">
        <v>1925</v>
      </c>
      <c r="D592" s="68" t="s">
        <v>1913</v>
      </c>
      <c r="E592" s="124">
        <v>4.7257999999999996</v>
      </c>
      <c r="F592" s="123">
        <v>14.95</v>
      </c>
      <c r="G592" s="134">
        <v>1</v>
      </c>
      <c r="H592" s="123">
        <f t="shared" si="9"/>
        <v>0.95</v>
      </c>
    </row>
    <row r="593" spans="1:8" x14ac:dyDescent="0.2">
      <c r="A593" s="68" t="s">
        <v>559</v>
      </c>
      <c r="B593" s="133" t="s">
        <v>1950</v>
      </c>
      <c r="C593" s="68" t="s">
        <v>1925</v>
      </c>
      <c r="D593" s="68" t="s">
        <v>1913</v>
      </c>
      <c r="E593" s="124">
        <v>1.1798999999999999</v>
      </c>
      <c r="F593" s="123">
        <v>2.08</v>
      </c>
      <c r="G593" s="134">
        <v>1</v>
      </c>
      <c r="H593" s="123">
        <f t="shared" si="9"/>
        <v>0.8</v>
      </c>
    </row>
    <row r="594" spans="1:8" x14ac:dyDescent="0.2">
      <c r="A594" s="68" t="s">
        <v>560</v>
      </c>
      <c r="B594" s="133" t="s">
        <v>1950</v>
      </c>
      <c r="C594" s="68" t="s">
        <v>1925</v>
      </c>
      <c r="D594" s="68" t="s">
        <v>1913</v>
      </c>
      <c r="E594" s="124">
        <v>1.5724</v>
      </c>
      <c r="F594" s="123">
        <v>3.49</v>
      </c>
      <c r="G594" s="134">
        <v>1</v>
      </c>
      <c r="H594" s="123">
        <f t="shared" si="9"/>
        <v>0.8</v>
      </c>
    </row>
    <row r="595" spans="1:8" x14ac:dyDescent="0.2">
      <c r="A595" s="68" t="s">
        <v>561</v>
      </c>
      <c r="B595" s="133" t="s">
        <v>1950</v>
      </c>
      <c r="C595" s="68" t="s">
        <v>1925</v>
      </c>
      <c r="D595" s="68" t="s">
        <v>1913</v>
      </c>
      <c r="E595" s="124">
        <v>2.3395999999999999</v>
      </c>
      <c r="F595" s="123">
        <v>7.44</v>
      </c>
      <c r="G595" s="134">
        <v>1</v>
      </c>
      <c r="H595" s="123">
        <f t="shared" si="9"/>
        <v>0.95</v>
      </c>
    </row>
    <row r="596" spans="1:8" x14ac:dyDescent="0.2">
      <c r="A596" s="68" t="s">
        <v>562</v>
      </c>
      <c r="B596" s="133" t="s">
        <v>1950</v>
      </c>
      <c r="C596" s="68" t="s">
        <v>1925</v>
      </c>
      <c r="D596" s="68" t="s">
        <v>1913</v>
      </c>
      <c r="E596" s="124">
        <v>4.5289999999999999</v>
      </c>
      <c r="F596" s="123">
        <v>15.23</v>
      </c>
      <c r="G596" s="134">
        <v>1</v>
      </c>
      <c r="H596" s="123">
        <f t="shared" si="9"/>
        <v>0.95</v>
      </c>
    </row>
    <row r="597" spans="1:8" x14ac:dyDescent="0.2">
      <c r="A597" s="68" t="s">
        <v>563</v>
      </c>
      <c r="B597" s="133" t="s">
        <v>1768</v>
      </c>
      <c r="C597" s="68" t="s">
        <v>1925</v>
      </c>
      <c r="D597" s="68" t="s">
        <v>1914</v>
      </c>
      <c r="E597" s="124">
        <v>1.3406</v>
      </c>
      <c r="F597" s="123">
        <v>3.8</v>
      </c>
      <c r="G597" s="134">
        <v>1</v>
      </c>
      <c r="H597" s="123">
        <f t="shared" si="9"/>
        <v>0.8</v>
      </c>
    </row>
    <row r="598" spans="1:8" x14ac:dyDescent="0.2">
      <c r="A598" s="68" t="s">
        <v>564</v>
      </c>
      <c r="B598" s="133" t="s">
        <v>1768</v>
      </c>
      <c r="C598" s="68" t="s">
        <v>1925</v>
      </c>
      <c r="D598" s="68" t="s">
        <v>1914</v>
      </c>
      <c r="E598" s="124">
        <v>2.2770999999999999</v>
      </c>
      <c r="F598" s="123">
        <v>7.9</v>
      </c>
      <c r="G598" s="134">
        <v>1</v>
      </c>
      <c r="H598" s="123">
        <f t="shared" si="9"/>
        <v>0.8</v>
      </c>
    </row>
    <row r="599" spans="1:8" x14ac:dyDescent="0.2">
      <c r="A599" s="68" t="s">
        <v>565</v>
      </c>
      <c r="B599" s="133" t="s">
        <v>1768</v>
      </c>
      <c r="C599" s="68" t="s">
        <v>1925</v>
      </c>
      <c r="D599" s="68" t="s">
        <v>1914</v>
      </c>
      <c r="E599" s="124">
        <v>3.7869000000000002</v>
      </c>
      <c r="F599" s="123">
        <v>13.96</v>
      </c>
      <c r="G599" s="134">
        <v>1</v>
      </c>
      <c r="H599" s="123">
        <f t="shared" si="9"/>
        <v>0.95</v>
      </c>
    </row>
    <row r="600" spans="1:8" x14ac:dyDescent="0.2">
      <c r="A600" s="68" t="s">
        <v>566</v>
      </c>
      <c r="B600" s="133" t="s">
        <v>1768</v>
      </c>
      <c r="C600" s="68" t="s">
        <v>1925</v>
      </c>
      <c r="D600" s="68" t="s">
        <v>1914</v>
      </c>
      <c r="E600" s="124">
        <v>7.6811999999999996</v>
      </c>
      <c r="F600" s="123">
        <v>25.31</v>
      </c>
      <c r="G600" s="134">
        <v>1</v>
      </c>
      <c r="H600" s="123">
        <f t="shared" si="9"/>
        <v>0.95</v>
      </c>
    </row>
    <row r="601" spans="1:8" x14ac:dyDescent="0.2">
      <c r="A601" s="68" t="s">
        <v>567</v>
      </c>
      <c r="B601" s="133" t="s">
        <v>1769</v>
      </c>
      <c r="C601" s="68" t="s">
        <v>1925</v>
      </c>
      <c r="D601" s="68" t="s">
        <v>1913</v>
      </c>
      <c r="E601" s="124">
        <v>1.3158000000000001</v>
      </c>
      <c r="F601" s="123">
        <v>2.74</v>
      </c>
      <c r="G601" s="134">
        <v>1</v>
      </c>
      <c r="H601" s="123">
        <f t="shared" si="9"/>
        <v>0.8</v>
      </c>
    </row>
    <row r="602" spans="1:8" x14ac:dyDescent="0.2">
      <c r="A602" s="68" t="s">
        <v>568</v>
      </c>
      <c r="B602" s="133" t="s">
        <v>1769</v>
      </c>
      <c r="C602" s="68" t="s">
        <v>1925</v>
      </c>
      <c r="D602" s="68" t="s">
        <v>1913</v>
      </c>
      <c r="E602" s="124">
        <v>1.7679</v>
      </c>
      <c r="F602" s="123">
        <v>4.0999999999999996</v>
      </c>
      <c r="G602" s="134">
        <v>1</v>
      </c>
      <c r="H602" s="123">
        <f t="shared" si="9"/>
        <v>0.8</v>
      </c>
    </row>
    <row r="603" spans="1:8" x14ac:dyDescent="0.2">
      <c r="A603" s="68" t="s">
        <v>569</v>
      </c>
      <c r="B603" s="133" t="s">
        <v>1769</v>
      </c>
      <c r="C603" s="68" t="s">
        <v>1925</v>
      </c>
      <c r="D603" s="68" t="s">
        <v>1913</v>
      </c>
      <c r="E603" s="124">
        <v>2.75</v>
      </c>
      <c r="F603" s="123">
        <v>7.93</v>
      </c>
      <c r="G603" s="134">
        <v>1</v>
      </c>
      <c r="H603" s="123">
        <f t="shared" si="9"/>
        <v>0.95</v>
      </c>
    </row>
    <row r="604" spans="1:8" x14ac:dyDescent="0.2">
      <c r="A604" s="68" t="s">
        <v>570</v>
      </c>
      <c r="B604" s="133" t="s">
        <v>1769</v>
      </c>
      <c r="C604" s="68" t="s">
        <v>1925</v>
      </c>
      <c r="D604" s="68" t="s">
        <v>1913</v>
      </c>
      <c r="E604" s="124">
        <v>4.4428999999999998</v>
      </c>
      <c r="F604" s="123">
        <v>13.18</v>
      </c>
      <c r="G604" s="134">
        <v>1</v>
      </c>
      <c r="H604" s="123">
        <f t="shared" si="9"/>
        <v>0.95</v>
      </c>
    </row>
    <row r="605" spans="1:8" x14ac:dyDescent="0.2">
      <c r="A605" s="68" t="s">
        <v>571</v>
      </c>
      <c r="B605" s="133" t="s">
        <v>1770</v>
      </c>
      <c r="C605" s="68" t="s">
        <v>1925</v>
      </c>
      <c r="D605" s="68" t="s">
        <v>1913</v>
      </c>
      <c r="E605" s="124">
        <v>1.1554</v>
      </c>
      <c r="F605" s="123">
        <v>2.63</v>
      </c>
      <c r="G605" s="134">
        <v>1</v>
      </c>
      <c r="H605" s="123">
        <f t="shared" si="9"/>
        <v>0.8</v>
      </c>
    </row>
    <row r="606" spans="1:8" x14ac:dyDescent="0.2">
      <c r="A606" s="68" t="s">
        <v>572</v>
      </c>
      <c r="B606" s="133" t="s">
        <v>1770</v>
      </c>
      <c r="C606" s="68" t="s">
        <v>1925</v>
      </c>
      <c r="D606" s="68" t="s">
        <v>1913</v>
      </c>
      <c r="E606" s="124">
        <v>1.2231000000000001</v>
      </c>
      <c r="F606" s="123">
        <v>4.9800000000000004</v>
      </c>
      <c r="G606" s="134">
        <v>1</v>
      </c>
      <c r="H606" s="123">
        <f t="shared" si="9"/>
        <v>0.8</v>
      </c>
    </row>
    <row r="607" spans="1:8" x14ac:dyDescent="0.2">
      <c r="A607" s="68" t="s">
        <v>573</v>
      </c>
      <c r="B607" s="133" t="s">
        <v>1770</v>
      </c>
      <c r="C607" s="68" t="s">
        <v>1925</v>
      </c>
      <c r="D607" s="68" t="s">
        <v>1913</v>
      </c>
      <c r="E607" s="124">
        <v>1.6896</v>
      </c>
      <c r="F607" s="123">
        <v>7.19</v>
      </c>
      <c r="G607" s="134">
        <v>1</v>
      </c>
      <c r="H607" s="123">
        <f t="shared" si="9"/>
        <v>0.95</v>
      </c>
    </row>
    <row r="608" spans="1:8" x14ac:dyDescent="0.2">
      <c r="A608" s="68" t="s">
        <v>574</v>
      </c>
      <c r="B608" s="133" t="s">
        <v>1770</v>
      </c>
      <c r="C608" s="68" t="s">
        <v>1925</v>
      </c>
      <c r="D608" s="68" t="s">
        <v>1913</v>
      </c>
      <c r="E608" s="124">
        <v>3.2446000000000002</v>
      </c>
      <c r="F608" s="123">
        <v>12.08</v>
      </c>
      <c r="G608" s="134">
        <v>1</v>
      </c>
      <c r="H608" s="123">
        <f t="shared" si="9"/>
        <v>0.95</v>
      </c>
    </row>
    <row r="609" spans="1:8" x14ac:dyDescent="0.2">
      <c r="A609" s="68" t="s">
        <v>575</v>
      </c>
      <c r="B609" s="133" t="s">
        <v>1771</v>
      </c>
      <c r="C609" s="68" t="s">
        <v>1925</v>
      </c>
      <c r="D609" s="68" t="s">
        <v>1913</v>
      </c>
      <c r="E609" s="124">
        <v>1.0969</v>
      </c>
      <c r="F609" s="123">
        <v>2.09</v>
      </c>
      <c r="G609" s="134">
        <v>1</v>
      </c>
      <c r="H609" s="123">
        <f t="shared" si="9"/>
        <v>0.8</v>
      </c>
    </row>
    <row r="610" spans="1:8" x14ac:dyDescent="0.2">
      <c r="A610" s="68" t="s">
        <v>576</v>
      </c>
      <c r="B610" s="133" t="s">
        <v>1771</v>
      </c>
      <c r="C610" s="68" t="s">
        <v>1925</v>
      </c>
      <c r="D610" s="68" t="s">
        <v>1913</v>
      </c>
      <c r="E610" s="124">
        <v>1.6425000000000001</v>
      </c>
      <c r="F610" s="123">
        <v>3.23</v>
      </c>
      <c r="G610" s="134">
        <v>1</v>
      </c>
      <c r="H610" s="123">
        <f t="shared" si="9"/>
        <v>0.8</v>
      </c>
    </row>
    <row r="611" spans="1:8" x14ac:dyDescent="0.2">
      <c r="A611" s="68" t="s">
        <v>577</v>
      </c>
      <c r="B611" s="133" t="s">
        <v>1771</v>
      </c>
      <c r="C611" s="68" t="s">
        <v>1925</v>
      </c>
      <c r="D611" s="68" t="s">
        <v>1913</v>
      </c>
      <c r="E611" s="124">
        <v>2.4725000000000001</v>
      </c>
      <c r="F611" s="123">
        <v>6.41</v>
      </c>
      <c r="G611" s="134">
        <v>1</v>
      </c>
      <c r="H611" s="123">
        <f t="shared" si="9"/>
        <v>0.95</v>
      </c>
    </row>
    <row r="612" spans="1:8" x14ac:dyDescent="0.2">
      <c r="A612" s="68" t="s">
        <v>578</v>
      </c>
      <c r="B612" s="133" t="s">
        <v>1771</v>
      </c>
      <c r="C612" s="68" t="s">
        <v>1925</v>
      </c>
      <c r="D612" s="68" t="s">
        <v>1913</v>
      </c>
      <c r="E612" s="124">
        <v>4.6497999999999999</v>
      </c>
      <c r="F612" s="123">
        <v>12.66</v>
      </c>
      <c r="G612" s="134">
        <v>1</v>
      </c>
      <c r="H612" s="123">
        <f t="shared" si="9"/>
        <v>0.95</v>
      </c>
    </row>
    <row r="613" spans="1:8" x14ac:dyDescent="0.2">
      <c r="A613" s="68" t="s">
        <v>579</v>
      </c>
      <c r="B613" s="133" t="s">
        <v>1772</v>
      </c>
      <c r="C613" s="68" t="s">
        <v>1925</v>
      </c>
      <c r="D613" s="68" t="s">
        <v>1913</v>
      </c>
      <c r="E613" s="124">
        <v>0.91349999999999998</v>
      </c>
      <c r="F613" s="123">
        <v>2.38</v>
      </c>
      <c r="G613" s="134">
        <v>1</v>
      </c>
      <c r="H613" s="123">
        <f t="shared" si="9"/>
        <v>0.8</v>
      </c>
    </row>
    <row r="614" spans="1:8" x14ac:dyDescent="0.2">
      <c r="A614" s="68" t="s">
        <v>580</v>
      </c>
      <c r="B614" s="133" t="s">
        <v>1772</v>
      </c>
      <c r="C614" s="68" t="s">
        <v>1925</v>
      </c>
      <c r="D614" s="68" t="s">
        <v>1913</v>
      </c>
      <c r="E614" s="124">
        <v>1.2261</v>
      </c>
      <c r="F614" s="123">
        <v>3.98</v>
      </c>
      <c r="G614" s="134">
        <v>1</v>
      </c>
      <c r="H614" s="123">
        <f t="shared" si="9"/>
        <v>0.8</v>
      </c>
    </row>
    <row r="615" spans="1:8" x14ac:dyDescent="0.2">
      <c r="A615" s="68" t="s">
        <v>581</v>
      </c>
      <c r="B615" s="133" t="s">
        <v>1772</v>
      </c>
      <c r="C615" s="68" t="s">
        <v>1925</v>
      </c>
      <c r="D615" s="68" t="s">
        <v>1913</v>
      </c>
      <c r="E615" s="124">
        <v>1.9536</v>
      </c>
      <c r="F615" s="123">
        <v>6.61</v>
      </c>
      <c r="G615" s="134">
        <v>1</v>
      </c>
      <c r="H615" s="123">
        <f t="shared" si="9"/>
        <v>0.95</v>
      </c>
    </row>
    <row r="616" spans="1:8" x14ac:dyDescent="0.2">
      <c r="A616" s="68" t="s">
        <v>582</v>
      </c>
      <c r="B616" s="133" t="s">
        <v>1772</v>
      </c>
      <c r="C616" s="68" t="s">
        <v>1925</v>
      </c>
      <c r="D616" s="68" t="s">
        <v>1913</v>
      </c>
      <c r="E616" s="124">
        <v>3.5716000000000001</v>
      </c>
      <c r="F616" s="123">
        <v>12.05</v>
      </c>
      <c r="G616" s="134">
        <v>1</v>
      </c>
      <c r="H616" s="123">
        <f t="shared" si="9"/>
        <v>0.95</v>
      </c>
    </row>
    <row r="617" spans="1:8" x14ac:dyDescent="0.2">
      <c r="A617" s="68" t="s">
        <v>583</v>
      </c>
      <c r="B617" s="133" t="s">
        <v>1773</v>
      </c>
      <c r="C617" s="68" t="s">
        <v>1925</v>
      </c>
      <c r="D617" s="68" t="s">
        <v>1913</v>
      </c>
      <c r="E617" s="124">
        <v>0.99870000000000003</v>
      </c>
      <c r="F617" s="123">
        <v>2.85</v>
      </c>
      <c r="G617" s="134">
        <v>1</v>
      </c>
      <c r="H617" s="123">
        <f t="shared" si="9"/>
        <v>0.8</v>
      </c>
    </row>
    <row r="618" spans="1:8" x14ac:dyDescent="0.2">
      <c r="A618" s="68" t="s">
        <v>584</v>
      </c>
      <c r="B618" s="133" t="s">
        <v>1773</v>
      </c>
      <c r="C618" s="68" t="s">
        <v>1925</v>
      </c>
      <c r="D618" s="68" t="s">
        <v>1913</v>
      </c>
      <c r="E618" s="124">
        <v>1.3286</v>
      </c>
      <c r="F618" s="123">
        <v>5.0199999999999996</v>
      </c>
      <c r="G618" s="134">
        <v>1</v>
      </c>
      <c r="H618" s="123">
        <f t="shared" si="9"/>
        <v>0.8</v>
      </c>
    </row>
    <row r="619" spans="1:8" x14ac:dyDescent="0.2">
      <c r="A619" s="68" t="s">
        <v>585</v>
      </c>
      <c r="B619" s="133" t="s">
        <v>1773</v>
      </c>
      <c r="C619" s="68" t="s">
        <v>1925</v>
      </c>
      <c r="D619" s="68" t="s">
        <v>1913</v>
      </c>
      <c r="E619" s="124">
        <v>2.1701000000000001</v>
      </c>
      <c r="F619" s="123">
        <v>8.7899999999999991</v>
      </c>
      <c r="G619" s="134">
        <v>1</v>
      </c>
      <c r="H619" s="123">
        <f t="shared" si="9"/>
        <v>0.95</v>
      </c>
    </row>
    <row r="620" spans="1:8" x14ac:dyDescent="0.2">
      <c r="A620" s="68" t="s">
        <v>586</v>
      </c>
      <c r="B620" s="133" t="s">
        <v>1773</v>
      </c>
      <c r="C620" s="68" t="s">
        <v>1925</v>
      </c>
      <c r="D620" s="68" t="s">
        <v>1913</v>
      </c>
      <c r="E620" s="124">
        <v>4.1447000000000003</v>
      </c>
      <c r="F620" s="123">
        <v>14.94</v>
      </c>
      <c r="G620" s="134">
        <v>1</v>
      </c>
      <c r="H620" s="123">
        <f t="shared" si="9"/>
        <v>0.95</v>
      </c>
    </row>
    <row r="621" spans="1:8" x14ac:dyDescent="0.2">
      <c r="A621" s="68" t="s">
        <v>587</v>
      </c>
      <c r="B621" s="133" t="s">
        <v>1774</v>
      </c>
      <c r="C621" s="68" t="s">
        <v>1925</v>
      </c>
      <c r="D621" s="68" t="s">
        <v>1913</v>
      </c>
      <c r="E621" s="124">
        <v>1.1172</v>
      </c>
      <c r="F621" s="123">
        <v>2.16</v>
      </c>
      <c r="G621" s="134">
        <v>1</v>
      </c>
      <c r="H621" s="123">
        <f t="shared" si="9"/>
        <v>0.8</v>
      </c>
    </row>
    <row r="622" spans="1:8" x14ac:dyDescent="0.2">
      <c r="A622" s="68" t="s">
        <v>588</v>
      </c>
      <c r="B622" s="133" t="s">
        <v>1774</v>
      </c>
      <c r="C622" s="68" t="s">
        <v>1925</v>
      </c>
      <c r="D622" s="68" t="s">
        <v>1913</v>
      </c>
      <c r="E622" s="124">
        <v>1.5559000000000001</v>
      </c>
      <c r="F622" s="123">
        <v>4.2</v>
      </c>
      <c r="G622" s="134">
        <v>1</v>
      </c>
      <c r="H622" s="123">
        <f t="shared" si="9"/>
        <v>0.8</v>
      </c>
    </row>
    <row r="623" spans="1:8" x14ac:dyDescent="0.2">
      <c r="A623" s="68" t="s">
        <v>589</v>
      </c>
      <c r="B623" s="133" t="s">
        <v>1774</v>
      </c>
      <c r="C623" s="68" t="s">
        <v>1925</v>
      </c>
      <c r="D623" s="68" t="s">
        <v>1913</v>
      </c>
      <c r="E623" s="124">
        <v>2.4035000000000002</v>
      </c>
      <c r="F623" s="123">
        <v>7.46</v>
      </c>
      <c r="G623" s="134">
        <v>1</v>
      </c>
      <c r="H623" s="123">
        <f t="shared" si="9"/>
        <v>0.95</v>
      </c>
    </row>
    <row r="624" spans="1:8" x14ac:dyDescent="0.2">
      <c r="A624" s="68" t="s">
        <v>590</v>
      </c>
      <c r="B624" s="133" t="s">
        <v>1774</v>
      </c>
      <c r="C624" s="68" t="s">
        <v>1925</v>
      </c>
      <c r="D624" s="68" t="s">
        <v>1913</v>
      </c>
      <c r="E624" s="124">
        <v>3.9041000000000001</v>
      </c>
      <c r="F624" s="123">
        <v>12.59</v>
      </c>
      <c r="G624" s="134">
        <v>1</v>
      </c>
      <c r="H624" s="123">
        <f t="shared" si="9"/>
        <v>0.95</v>
      </c>
    </row>
    <row r="625" spans="1:8" ht="28.5" x14ac:dyDescent="0.2">
      <c r="A625" s="68" t="s">
        <v>591</v>
      </c>
      <c r="B625" s="133" t="s">
        <v>1951</v>
      </c>
      <c r="C625" s="68" t="s">
        <v>1925</v>
      </c>
      <c r="D625" s="68" t="s">
        <v>1913</v>
      </c>
      <c r="E625" s="124">
        <v>1.7645</v>
      </c>
      <c r="F625" s="123">
        <v>1.89</v>
      </c>
      <c r="G625" s="134">
        <v>1</v>
      </c>
      <c r="H625" s="123">
        <f t="shared" si="9"/>
        <v>0.8</v>
      </c>
    </row>
    <row r="626" spans="1:8" ht="28.5" x14ac:dyDescent="0.2">
      <c r="A626" s="68" t="s">
        <v>592</v>
      </c>
      <c r="B626" s="133" t="s">
        <v>1951</v>
      </c>
      <c r="C626" s="68" t="s">
        <v>1925</v>
      </c>
      <c r="D626" s="68" t="s">
        <v>1913</v>
      </c>
      <c r="E626" s="124">
        <v>2.2242999999999999</v>
      </c>
      <c r="F626" s="123">
        <v>3.46</v>
      </c>
      <c r="G626" s="134">
        <v>1</v>
      </c>
      <c r="H626" s="123">
        <f t="shared" si="9"/>
        <v>0.8</v>
      </c>
    </row>
    <row r="627" spans="1:8" ht="28.5" x14ac:dyDescent="0.2">
      <c r="A627" s="68" t="s">
        <v>593</v>
      </c>
      <c r="B627" s="133" t="s">
        <v>1951</v>
      </c>
      <c r="C627" s="68" t="s">
        <v>1925</v>
      </c>
      <c r="D627" s="68" t="s">
        <v>1913</v>
      </c>
      <c r="E627" s="124">
        <v>3.319</v>
      </c>
      <c r="F627" s="123">
        <v>7.6</v>
      </c>
      <c r="G627" s="134">
        <v>1</v>
      </c>
      <c r="H627" s="123">
        <f t="shared" si="9"/>
        <v>0.95</v>
      </c>
    </row>
    <row r="628" spans="1:8" ht="28.5" x14ac:dyDescent="0.2">
      <c r="A628" s="68" t="s">
        <v>594</v>
      </c>
      <c r="B628" s="133" t="s">
        <v>1951</v>
      </c>
      <c r="C628" s="68" t="s">
        <v>1925</v>
      </c>
      <c r="D628" s="68" t="s">
        <v>1913</v>
      </c>
      <c r="E628" s="124">
        <v>5.3921000000000001</v>
      </c>
      <c r="F628" s="123">
        <v>13.18</v>
      </c>
      <c r="G628" s="134">
        <v>1</v>
      </c>
      <c r="H628" s="123">
        <f t="shared" si="9"/>
        <v>0.95</v>
      </c>
    </row>
    <row r="629" spans="1:8" x14ac:dyDescent="0.2">
      <c r="A629" s="68" t="s">
        <v>1383</v>
      </c>
      <c r="B629" s="133" t="s">
        <v>1775</v>
      </c>
      <c r="C629" s="68" t="s">
        <v>1925</v>
      </c>
      <c r="D629" s="68" t="s">
        <v>1913</v>
      </c>
      <c r="E629" s="124">
        <v>1.5823</v>
      </c>
      <c r="F629" s="123">
        <v>1.4</v>
      </c>
      <c r="G629" s="134">
        <v>1</v>
      </c>
      <c r="H629" s="123">
        <f t="shared" si="9"/>
        <v>0.8</v>
      </c>
    </row>
    <row r="630" spans="1:8" x14ac:dyDescent="0.2">
      <c r="A630" s="68" t="s">
        <v>1384</v>
      </c>
      <c r="B630" s="133" t="s">
        <v>1775</v>
      </c>
      <c r="C630" s="68" t="s">
        <v>1925</v>
      </c>
      <c r="D630" s="68" t="s">
        <v>1913</v>
      </c>
      <c r="E630" s="124">
        <v>1.7925</v>
      </c>
      <c r="F630" s="123">
        <v>2.11</v>
      </c>
      <c r="G630" s="134">
        <v>1</v>
      </c>
      <c r="H630" s="123">
        <f t="shared" si="9"/>
        <v>0.8</v>
      </c>
    </row>
    <row r="631" spans="1:8" x14ac:dyDescent="0.2">
      <c r="A631" s="68" t="s">
        <v>1385</v>
      </c>
      <c r="B631" s="133" t="s">
        <v>1775</v>
      </c>
      <c r="C631" s="68" t="s">
        <v>1925</v>
      </c>
      <c r="D631" s="68" t="s">
        <v>1913</v>
      </c>
      <c r="E631" s="124">
        <v>2.5445000000000002</v>
      </c>
      <c r="F631" s="123">
        <v>4.6500000000000004</v>
      </c>
      <c r="G631" s="134">
        <v>1</v>
      </c>
      <c r="H631" s="123">
        <f t="shared" si="9"/>
        <v>0.95</v>
      </c>
    </row>
    <row r="632" spans="1:8" x14ac:dyDescent="0.2">
      <c r="A632" s="68" t="s">
        <v>1386</v>
      </c>
      <c r="B632" s="133" t="s">
        <v>1775</v>
      </c>
      <c r="C632" s="68" t="s">
        <v>1925</v>
      </c>
      <c r="D632" s="68" t="s">
        <v>1913</v>
      </c>
      <c r="E632" s="124">
        <v>3.5162</v>
      </c>
      <c r="F632" s="123">
        <v>8.44</v>
      </c>
      <c r="G632" s="134">
        <v>1</v>
      </c>
      <c r="H632" s="123">
        <f t="shared" si="9"/>
        <v>0.95</v>
      </c>
    </row>
    <row r="633" spans="1:8" x14ac:dyDescent="0.2">
      <c r="A633" s="68" t="s">
        <v>1671</v>
      </c>
      <c r="B633" s="133" t="s">
        <v>1776</v>
      </c>
      <c r="C633" s="68" t="s">
        <v>1925</v>
      </c>
      <c r="D633" s="68" t="s">
        <v>1913</v>
      </c>
      <c r="E633" s="124">
        <v>1.5508999999999999</v>
      </c>
      <c r="F633" s="123">
        <v>3.6</v>
      </c>
      <c r="G633" s="134">
        <v>1</v>
      </c>
      <c r="H633" s="123">
        <f t="shared" si="9"/>
        <v>0.8</v>
      </c>
    </row>
    <row r="634" spans="1:8" x14ac:dyDescent="0.2">
      <c r="A634" s="68" t="s">
        <v>1672</v>
      </c>
      <c r="B634" s="133" t="s">
        <v>1776</v>
      </c>
      <c r="C634" s="68" t="s">
        <v>1925</v>
      </c>
      <c r="D634" s="68" t="s">
        <v>1913</v>
      </c>
      <c r="E634" s="124">
        <v>1.7775000000000001</v>
      </c>
      <c r="F634" s="123">
        <v>4.5</v>
      </c>
      <c r="G634" s="134">
        <v>1</v>
      </c>
      <c r="H634" s="123">
        <f t="shared" si="9"/>
        <v>0.8</v>
      </c>
    </row>
    <row r="635" spans="1:8" x14ac:dyDescent="0.2">
      <c r="A635" s="68" t="s">
        <v>1673</v>
      </c>
      <c r="B635" s="133" t="s">
        <v>1776</v>
      </c>
      <c r="C635" s="68" t="s">
        <v>1925</v>
      </c>
      <c r="D635" s="68" t="s">
        <v>1913</v>
      </c>
      <c r="E635" s="124">
        <v>2.4020999999999999</v>
      </c>
      <c r="F635" s="123">
        <v>6.44</v>
      </c>
      <c r="G635" s="134">
        <v>1</v>
      </c>
      <c r="H635" s="123">
        <f t="shared" si="9"/>
        <v>0.95</v>
      </c>
    </row>
    <row r="636" spans="1:8" x14ac:dyDescent="0.2">
      <c r="A636" s="68" t="s">
        <v>1674</v>
      </c>
      <c r="B636" s="133" t="s">
        <v>1776</v>
      </c>
      <c r="C636" s="68" t="s">
        <v>1925</v>
      </c>
      <c r="D636" s="68" t="s">
        <v>1913</v>
      </c>
      <c r="E636" s="124">
        <v>3.6846999999999999</v>
      </c>
      <c r="F636" s="123">
        <v>10.52</v>
      </c>
      <c r="G636" s="134">
        <v>1</v>
      </c>
      <c r="H636" s="123">
        <f t="shared" si="9"/>
        <v>0.95</v>
      </c>
    </row>
    <row r="637" spans="1:8" x14ac:dyDescent="0.2">
      <c r="A637" s="68" t="s">
        <v>1675</v>
      </c>
      <c r="B637" s="133" t="s">
        <v>1777</v>
      </c>
      <c r="C637" s="68" t="s">
        <v>1925</v>
      </c>
      <c r="D637" s="68" t="s">
        <v>1913</v>
      </c>
      <c r="E637" s="124">
        <v>1.3363</v>
      </c>
      <c r="F637" s="123">
        <v>1.67</v>
      </c>
      <c r="G637" s="134">
        <v>1</v>
      </c>
      <c r="H637" s="123">
        <f t="shared" si="9"/>
        <v>0.8</v>
      </c>
    </row>
    <row r="638" spans="1:8" x14ac:dyDescent="0.2">
      <c r="A638" s="68" t="s">
        <v>1676</v>
      </c>
      <c r="B638" s="133" t="s">
        <v>1777</v>
      </c>
      <c r="C638" s="68" t="s">
        <v>1925</v>
      </c>
      <c r="D638" s="68" t="s">
        <v>1913</v>
      </c>
      <c r="E638" s="124">
        <v>1.4993000000000001</v>
      </c>
      <c r="F638" s="123">
        <v>2.2799999999999998</v>
      </c>
      <c r="G638" s="134">
        <v>1</v>
      </c>
      <c r="H638" s="123">
        <f t="shared" si="9"/>
        <v>0.8</v>
      </c>
    </row>
    <row r="639" spans="1:8" x14ac:dyDescent="0.2">
      <c r="A639" s="68" t="s">
        <v>1677</v>
      </c>
      <c r="B639" s="133" t="s">
        <v>1777</v>
      </c>
      <c r="C639" s="68" t="s">
        <v>1925</v>
      </c>
      <c r="D639" s="68" t="s">
        <v>1913</v>
      </c>
      <c r="E639" s="124">
        <v>2.1779000000000002</v>
      </c>
      <c r="F639" s="123">
        <v>4.3</v>
      </c>
      <c r="G639" s="134">
        <v>1</v>
      </c>
      <c r="H639" s="123">
        <f t="shared" si="9"/>
        <v>0.95</v>
      </c>
    </row>
    <row r="640" spans="1:8" x14ac:dyDescent="0.2">
      <c r="A640" s="68" t="s">
        <v>1678</v>
      </c>
      <c r="B640" s="133" t="s">
        <v>1777</v>
      </c>
      <c r="C640" s="68" t="s">
        <v>1925</v>
      </c>
      <c r="D640" s="68" t="s">
        <v>1913</v>
      </c>
      <c r="E640" s="124">
        <v>3.6360000000000001</v>
      </c>
      <c r="F640" s="123">
        <v>9.19</v>
      </c>
      <c r="G640" s="134">
        <v>1</v>
      </c>
      <c r="H640" s="123">
        <f t="shared" si="9"/>
        <v>0.95</v>
      </c>
    </row>
    <row r="641" spans="1:8" x14ac:dyDescent="0.2">
      <c r="A641" s="68" t="s">
        <v>1679</v>
      </c>
      <c r="B641" s="133" t="s">
        <v>1778</v>
      </c>
      <c r="C641" s="68" t="s">
        <v>1925</v>
      </c>
      <c r="D641" s="68" t="s">
        <v>1913</v>
      </c>
      <c r="E641" s="124">
        <v>2.0501</v>
      </c>
      <c r="F641" s="123">
        <v>2.0699999999999998</v>
      </c>
      <c r="G641" s="134">
        <v>1</v>
      </c>
      <c r="H641" s="123">
        <f t="shared" si="9"/>
        <v>0.8</v>
      </c>
    </row>
    <row r="642" spans="1:8" x14ac:dyDescent="0.2">
      <c r="A642" s="68" t="s">
        <v>1680</v>
      </c>
      <c r="B642" s="133" t="s">
        <v>1778</v>
      </c>
      <c r="C642" s="68" t="s">
        <v>1925</v>
      </c>
      <c r="D642" s="68" t="s">
        <v>1913</v>
      </c>
      <c r="E642" s="124">
        <v>2.4630999999999998</v>
      </c>
      <c r="F642" s="123">
        <v>3.52</v>
      </c>
      <c r="G642" s="134">
        <v>1</v>
      </c>
      <c r="H642" s="123">
        <f t="shared" si="9"/>
        <v>0.8</v>
      </c>
    </row>
    <row r="643" spans="1:8" x14ac:dyDescent="0.2">
      <c r="A643" s="68" t="s">
        <v>1681</v>
      </c>
      <c r="B643" s="133" t="s">
        <v>1778</v>
      </c>
      <c r="C643" s="68" t="s">
        <v>1925</v>
      </c>
      <c r="D643" s="68" t="s">
        <v>1913</v>
      </c>
      <c r="E643" s="124">
        <v>3.2233999999999998</v>
      </c>
      <c r="F643" s="123">
        <v>5.7</v>
      </c>
      <c r="G643" s="134">
        <v>1</v>
      </c>
      <c r="H643" s="123">
        <f t="shared" si="9"/>
        <v>0.95</v>
      </c>
    </row>
    <row r="644" spans="1:8" x14ac:dyDescent="0.2">
      <c r="A644" s="68" t="s">
        <v>1682</v>
      </c>
      <c r="B644" s="133" t="s">
        <v>1778</v>
      </c>
      <c r="C644" s="68" t="s">
        <v>1925</v>
      </c>
      <c r="D644" s="68" t="s">
        <v>1913</v>
      </c>
      <c r="E644" s="124">
        <v>4.6731999999999996</v>
      </c>
      <c r="F644" s="123">
        <v>10.81</v>
      </c>
      <c r="G644" s="134">
        <v>1</v>
      </c>
      <c r="H644" s="123">
        <f t="shared" si="9"/>
        <v>0.95</v>
      </c>
    </row>
    <row r="645" spans="1:8" x14ac:dyDescent="0.2">
      <c r="A645" s="68" t="s">
        <v>1683</v>
      </c>
      <c r="B645" s="133" t="s">
        <v>1779</v>
      </c>
      <c r="C645" s="68" t="s">
        <v>1925</v>
      </c>
      <c r="D645" s="68" t="s">
        <v>1913</v>
      </c>
      <c r="E645" s="124">
        <v>1.3089999999999999</v>
      </c>
      <c r="F645" s="123">
        <v>1.92</v>
      </c>
      <c r="G645" s="134">
        <v>1</v>
      </c>
      <c r="H645" s="123">
        <f t="shared" si="9"/>
        <v>0.8</v>
      </c>
    </row>
    <row r="646" spans="1:8" x14ac:dyDescent="0.2">
      <c r="A646" s="68" t="s">
        <v>1684</v>
      </c>
      <c r="B646" s="133" t="s">
        <v>1779</v>
      </c>
      <c r="C646" s="68" t="s">
        <v>1925</v>
      </c>
      <c r="D646" s="68" t="s">
        <v>1913</v>
      </c>
      <c r="E646" s="124">
        <v>1.4347000000000001</v>
      </c>
      <c r="F646" s="123">
        <v>2.36</v>
      </c>
      <c r="G646" s="134">
        <v>1</v>
      </c>
      <c r="H646" s="123">
        <f t="shared" si="9"/>
        <v>0.8</v>
      </c>
    </row>
    <row r="647" spans="1:8" x14ac:dyDescent="0.2">
      <c r="A647" s="68" t="s">
        <v>1685</v>
      </c>
      <c r="B647" s="133" t="s">
        <v>1779</v>
      </c>
      <c r="C647" s="68" t="s">
        <v>1925</v>
      </c>
      <c r="D647" s="68" t="s">
        <v>1913</v>
      </c>
      <c r="E647" s="124">
        <v>2.0196000000000001</v>
      </c>
      <c r="F647" s="123">
        <v>3.32</v>
      </c>
      <c r="G647" s="134">
        <v>1</v>
      </c>
      <c r="H647" s="123">
        <f t="shared" si="9"/>
        <v>0.95</v>
      </c>
    </row>
    <row r="648" spans="1:8" x14ac:dyDescent="0.2">
      <c r="A648" s="68" t="s">
        <v>1686</v>
      </c>
      <c r="B648" s="133" t="s">
        <v>1779</v>
      </c>
      <c r="C648" s="68" t="s">
        <v>1925</v>
      </c>
      <c r="D648" s="68" t="s">
        <v>1913</v>
      </c>
      <c r="E648" s="124">
        <v>2.9542999999999999</v>
      </c>
      <c r="F648" s="123">
        <v>7.84</v>
      </c>
      <c r="G648" s="134">
        <v>1</v>
      </c>
      <c r="H648" s="123">
        <f t="shared" si="9"/>
        <v>0.95</v>
      </c>
    </row>
    <row r="649" spans="1:8" x14ac:dyDescent="0.2">
      <c r="A649" s="68" t="s">
        <v>595</v>
      </c>
      <c r="B649" s="133" t="s">
        <v>1532</v>
      </c>
      <c r="C649" s="68" t="s">
        <v>1925</v>
      </c>
      <c r="D649" s="68" t="s">
        <v>1913</v>
      </c>
      <c r="E649" s="124">
        <v>0.48420000000000002</v>
      </c>
      <c r="F649" s="123">
        <v>3.04</v>
      </c>
      <c r="G649" s="134">
        <v>1</v>
      </c>
      <c r="H649" s="123">
        <f t="shared" si="9"/>
        <v>0.8</v>
      </c>
    </row>
    <row r="650" spans="1:8" x14ac:dyDescent="0.2">
      <c r="A650" s="68" t="s">
        <v>596</v>
      </c>
      <c r="B650" s="133" t="s">
        <v>1532</v>
      </c>
      <c r="C650" s="68" t="s">
        <v>1925</v>
      </c>
      <c r="D650" s="68" t="s">
        <v>1913</v>
      </c>
      <c r="E650" s="124">
        <v>0.60570000000000002</v>
      </c>
      <c r="F650" s="123">
        <v>3.69</v>
      </c>
      <c r="G650" s="134">
        <v>1</v>
      </c>
      <c r="H650" s="123">
        <f t="shared" ref="H650:H713" si="10">IF(_xlfn.NUMBERVALUE(RIGHT($A650,1))&gt;2,0.95,0.8)</f>
        <v>0.8</v>
      </c>
    </row>
    <row r="651" spans="1:8" x14ac:dyDescent="0.2">
      <c r="A651" s="68" t="s">
        <v>597</v>
      </c>
      <c r="B651" s="133" t="s">
        <v>1532</v>
      </c>
      <c r="C651" s="68" t="s">
        <v>1925</v>
      </c>
      <c r="D651" s="68" t="s">
        <v>1913</v>
      </c>
      <c r="E651" s="124">
        <v>0.89170000000000005</v>
      </c>
      <c r="F651" s="123">
        <v>5.03</v>
      </c>
      <c r="G651" s="134">
        <v>1</v>
      </c>
      <c r="H651" s="123">
        <f t="shared" si="10"/>
        <v>0.95</v>
      </c>
    </row>
    <row r="652" spans="1:8" x14ac:dyDescent="0.2">
      <c r="A652" s="68" t="s">
        <v>598</v>
      </c>
      <c r="B652" s="133" t="s">
        <v>1532</v>
      </c>
      <c r="C652" s="68" t="s">
        <v>1925</v>
      </c>
      <c r="D652" s="68" t="s">
        <v>1913</v>
      </c>
      <c r="E652" s="124">
        <v>1.4937</v>
      </c>
      <c r="F652" s="123">
        <v>6.48</v>
      </c>
      <c r="G652" s="134">
        <v>1</v>
      </c>
      <c r="H652" s="123">
        <f t="shared" si="10"/>
        <v>0.95</v>
      </c>
    </row>
    <row r="653" spans="1:8" x14ac:dyDescent="0.2">
      <c r="A653" s="68" t="s">
        <v>599</v>
      </c>
      <c r="B653" s="133" t="s">
        <v>1533</v>
      </c>
      <c r="C653" s="68" t="s">
        <v>1925</v>
      </c>
      <c r="D653" s="68" t="s">
        <v>1913</v>
      </c>
      <c r="E653" s="124">
        <v>0.51749999999999996</v>
      </c>
      <c r="F653" s="123">
        <v>2.98</v>
      </c>
      <c r="G653" s="134">
        <v>1</v>
      </c>
      <c r="H653" s="123">
        <f t="shared" si="10"/>
        <v>0.8</v>
      </c>
    </row>
    <row r="654" spans="1:8" x14ac:dyDescent="0.2">
      <c r="A654" s="68" t="s">
        <v>600</v>
      </c>
      <c r="B654" s="133" t="s">
        <v>1533</v>
      </c>
      <c r="C654" s="68" t="s">
        <v>1925</v>
      </c>
      <c r="D654" s="68" t="s">
        <v>1913</v>
      </c>
      <c r="E654" s="124">
        <v>0.62719999999999998</v>
      </c>
      <c r="F654" s="123">
        <v>3.5</v>
      </c>
      <c r="G654" s="134">
        <v>1</v>
      </c>
      <c r="H654" s="123">
        <f t="shared" si="10"/>
        <v>0.8</v>
      </c>
    </row>
    <row r="655" spans="1:8" x14ac:dyDescent="0.2">
      <c r="A655" s="68" t="s">
        <v>601</v>
      </c>
      <c r="B655" s="133" t="s">
        <v>1533</v>
      </c>
      <c r="C655" s="68" t="s">
        <v>1925</v>
      </c>
      <c r="D655" s="68" t="s">
        <v>1913</v>
      </c>
      <c r="E655" s="124">
        <v>0.8155</v>
      </c>
      <c r="F655" s="123">
        <v>4.33</v>
      </c>
      <c r="G655" s="134">
        <v>1</v>
      </c>
      <c r="H655" s="123">
        <f t="shared" si="10"/>
        <v>0.95</v>
      </c>
    </row>
    <row r="656" spans="1:8" x14ac:dyDescent="0.2">
      <c r="A656" s="68" t="s">
        <v>602</v>
      </c>
      <c r="B656" s="133" t="s">
        <v>1533</v>
      </c>
      <c r="C656" s="68" t="s">
        <v>1925</v>
      </c>
      <c r="D656" s="68" t="s">
        <v>1913</v>
      </c>
      <c r="E656" s="124">
        <v>1.6721999999999999</v>
      </c>
      <c r="F656" s="123">
        <v>7.43</v>
      </c>
      <c r="G656" s="134">
        <v>1</v>
      </c>
      <c r="H656" s="123">
        <f t="shared" si="10"/>
        <v>0.95</v>
      </c>
    </row>
    <row r="657" spans="1:8" x14ac:dyDescent="0.2">
      <c r="A657" s="68" t="s">
        <v>603</v>
      </c>
      <c r="B657" s="133" t="s">
        <v>1780</v>
      </c>
      <c r="C657" s="68" t="s">
        <v>1925</v>
      </c>
      <c r="D657" s="68" t="s">
        <v>1913</v>
      </c>
      <c r="E657" s="124">
        <v>0.57830000000000004</v>
      </c>
      <c r="F657" s="123">
        <v>2.4500000000000002</v>
      </c>
      <c r="G657" s="134">
        <v>1</v>
      </c>
      <c r="H657" s="123">
        <f t="shared" si="10"/>
        <v>0.8</v>
      </c>
    </row>
    <row r="658" spans="1:8" x14ac:dyDescent="0.2">
      <c r="A658" s="68" t="s">
        <v>604</v>
      </c>
      <c r="B658" s="133" t="s">
        <v>1780</v>
      </c>
      <c r="C658" s="68" t="s">
        <v>1925</v>
      </c>
      <c r="D658" s="68" t="s">
        <v>1913</v>
      </c>
      <c r="E658" s="124">
        <v>0.72889999999999999</v>
      </c>
      <c r="F658" s="123">
        <v>3.41</v>
      </c>
      <c r="G658" s="134">
        <v>1</v>
      </c>
      <c r="H658" s="123">
        <f t="shared" si="10"/>
        <v>0.8</v>
      </c>
    </row>
    <row r="659" spans="1:8" x14ac:dyDescent="0.2">
      <c r="A659" s="68" t="s">
        <v>605</v>
      </c>
      <c r="B659" s="133" t="s">
        <v>1780</v>
      </c>
      <c r="C659" s="68" t="s">
        <v>1925</v>
      </c>
      <c r="D659" s="68" t="s">
        <v>1913</v>
      </c>
      <c r="E659" s="124">
        <v>1.0013000000000001</v>
      </c>
      <c r="F659" s="123">
        <v>4.84</v>
      </c>
      <c r="G659" s="134">
        <v>1</v>
      </c>
      <c r="H659" s="123">
        <f t="shared" si="10"/>
        <v>0.95</v>
      </c>
    </row>
    <row r="660" spans="1:8" x14ac:dyDescent="0.2">
      <c r="A660" s="68" t="s">
        <v>606</v>
      </c>
      <c r="B660" s="133" t="s">
        <v>1780</v>
      </c>
      <c r="C660" s="68" t="s">
        <v>1925</v>
      </c>
      <c r="D660" s="68" t="s">
        <v>1913</v>
      </c>
      <c r="E660" s="124">
        <v>1.8365</v>
      </c>
      <c r="F660" s="123">
        <v>8.14</v>
      </c>
      <c r="G660" s="134">
        <v>1</v>
      </c>
      <c r="H660" s="123">
        <f t="shared" si="10"/>
        <v>0.95</v>
      </c>
    </row>
    <row r="661" spans="1:8" ht="28.5" x14ac:dyDescent="0.2">
      <c r="A661" s="68" t="s">
        <v>607</v>
      </c>
      <c r="B661" s="133" t="s">
        <v>1781</v>
      </c>
      <c r="C661" s="68" t="s">
        <v>1925</v>
      </c>
      <c r="D661" s="68" t="s">
        <v>1904</v>
      </c>
      <c r="E661" s="124">
        <v>0.89700000000000002</v>
      </c>
      <c r="F661" s="123">
        <v>3.39</v>
      </c>
      <c r="G661" s="134">
        <v>1</v>
      </c>
      <c r="H661" s="123">
        <f t="shared" si="10"/>
        <v>0.8</v>
      </c>
    </row>
    <row r="662" spans="1:8" ht="28.5" x14ac:dyDescent="0.2">
      <c r="A662" s="68" t="s">
        <v>608</v>
      </c>
      <c r="B662" s="133" t="s">
        <v>1781</v>
      </c>
      <c r="C662" s="68" t="s">
        <v>1925</v>
      </c>
      <c r="D662" s="68" t="s">
        <v>1904</v>
      </c>
      <c r="E662" s="124">
        <v>1.0404</v>
      </c>
      <c r="F662" s="123">
        <v>4.6399999999999997</v>
      </c>
      <c r="G662" s="134">
        <v>1</v>
      </c>
      <c r="H662" s="123">
        <f t="shared" si="10"/>
        <v>0.8</v>
      </c>
    </row>
    <row r="663" spans="1:8" ht="28.5" x14ac:dyDescent="0.2">
      <c r="A663" s="68" t="s">
        <v>609</v>
      </c>
      <c r="B663" s="133" t="s">
        <v>1781</v>
      </c>
      <c r="C663" s="68" t="s">
        <v>1925</v>
      </c>
      <c r="D663" s="68" t="s">
        <v>1904</v>
      </c>
      <c r="E663" s="124">
        <v>1.5952999999999999</v>
      </c>
      <c r="F663" s="123">
        <v>7.34</v>
      </c>
      <c r="G663" s="134">
        <v>1</v>
      </c>
      <c r="H663" s="123">
        <f t="shared" si="10"/>
        <v>0.95</v>
      </c>
    </row>
    <row r="664" spans="1:8" ht="28.5" x14ac:dyDescent="0.2">
      <c r="A664" s="68" t="s">
        <v>610</v>
      </c>
      <c r="B664" s="133" t="s">
        <v>1781</v>
      </c>
      <c r="C664" s="68" t="s">
        <v>1925</v>
      </c>
      <c r="D664" s="68" t="s">
        <v>1904</v>
      </c>
      <c r="E664" s="124">
        <v>2.7183999999999999</v>
      </c>
      <c r="F664" s="123">
        <v>11.49</v>
      </c>
      <c r="G664" s="134">
        <v>1</v>
      </c>
      <c r="H664" s="123">
        <f t="shared" si="10"/>
        <v>0.95</v>
      </c>
    </row>
    <row r="665" spans="1:8" x14ac:dyDescent="0.2">
      <c r="A665" s="68" t="s">
        <v>611</v>
      </c>
      <c r="B665" s="133" t="s">
        <v>1782</v>
      </c>
      <c r="C665" s="68" t="s">
        <v>1925</v>
      </c>
      <c r="D665" s="68" t="s">
        <v>1900</v>
      </c>
      <c r="E665" s="124">
        <v>0.76910000000000001</v>
      </c>
      <c r="F665" s="123">
        <v>4.09</v>
      </c>
      <c r="G665" s="134">
        <v>1</v>
      </c>
      <c r="H665" s="123">
        <f t="shared" si="10"/>
        <v>0.8</v>
      </c>
    </row>
    <row r="666" spans="1:8" x14ac:dyDescent="0.2">
      <c r="A666" s="68" t="s">
        <v>612</v>
      </c>
      <c r="B666" s="133" t="s">
        <v>1782</v>
      </c>
      <c r="C666" s="68" t="s">
        <v>1925</v>
      </c>
      <c r="D666" s="68" t="s">
        <v>1900</v>
      </c>
      <c r="E666" s="124">
        <v>0.94430000000000003</v>
      </c>
      <c r="F666" s="123">
        <v>5.3</v>
      </c>
      <c r="G666" s="134">
        <v>1</v>
      </c>
      <c r="H666" s="123">
        <f t="shared" si="10"/>
        <v>0.8</v>
      </c>
    </row>
    <row r="667" spans="1:8" x14ac:dyDescent="0.2">
      <c r="A667" s="68" t="s">
        <v>613</v>
      </c>
      <c r="B667" s="133" t="s">
        <v>1782</v>
      </c>
      <c r="C667" s="68" t="s">
        <v>1925</v>
      </c>
      <c r="D667" s="68" t="s">
        <v>1900</v>
      </c>
      <c r="E667" s="124">
        <v>1.3808</v>
      </c>
      <c r="F667" s="123">
        <v>7.79</v>
      </c>
      <c r="G667" s="134">
        <v>1</v>
      </c>
      <c r="H667" s="123">
        <f t="shared" si="10"/>
        <v>0.95</v>
      </c>
    </row>
    <row r="668" spans="1:8" x14ac:dyDescent="0.2">
      <c r="A668" s="68" t="s">
        <v>614</v>
      </c>
      <c r="B668" s="133" t="s">
        <v>1782</v>
      </c>
      <c r="C668" s="68" t="s">
        <v>1925</v>
      </c>
      <c r="D668" s="68" t="s">
        <v>1900</v>
      </c>
      <c r="E668" s="124">
        <v>2.3864000000000001</v>
      </c>
      <c r="F668" s="123">
        <v>12.39</v>
      </c>
      <c r="G668" s="134">
        <v>1</v>
      </c>
      <c r="H668" s="123">
        <f t="shared" si="10"/>
        <v>0.95</v>
      </c>
    </row>
    <row r="669" spans="1:8" x14ac:dyDescent="0.2">
      <c r="A669" s="68" t="s">
        <v>615</v>
      </c>
      <c r="B669" s="133" t="s">
        <v>1534</v>
      </c>
      <c r="C669" s="68" t="s">
        <v>1925</v>
      </c>
      <c r="D669" s="68" t="s">
        <v>1900</v>
      </c>
      <c r="E669" s="124">
        <v>0.7077</v>
      </c>
      <c r="F669" s="123">
        <v>3.06</v>
      </c>
      <c r="G669" s="134">
        <v>1</v>
      </c>
      <c r="H669" s="123">
        <f t="shared" si="10"/>
        <v>0.8</v>
      </c>
    </row>
    <row r="670" spans="1:8" x14ac:dyDescent="0.2">
      <c r="A670" s="68" t="s">
        <v>616</v>
      </c>
      <c r="B670" s="133" t="s">
        <v>1534</v>
      </c>
      <c r="C670" s="68" t="s">
        <v>1925</v>
      </c>
      <c r="D670" s="68" t="s">
        <v>1900</v>
      </c>
      <c r="E670" s="124">
        <v>0.95030000000000003</v>
      </c>
      <c r="F670" s="123">
        <v>4.12</v>
      </c>
      <c r="G670" s="134">
        <v>1</v>
      </c>
      <c r="H670" s="123">
        <f t="shared" si="10"/>
        <v>0.8</v>
      </c>
    </row>
    <row r="671" spans="1:8" x14ac:dyDescent="0.2">
      <c r="A671" s="68" t="s">
        <v>617</v>
      </c>
      <c r="B671" s="133" t="s">
        <v>1534</v>
      </c>
      <c r="C671" s="68" t="s">
        <v>1925</v>
      </c>
      <c r="D671" s="68" t="s">
        <v>1900</v>
      </c>
      <c r="E671" s="124">
        <v>1.5814999999999999</v>
      </c>
      <c r="F671" s="123">
        <v>6.89</v>
      </c>
      <c r="G671" s="134">
        <v>1</v>
      </c>
      <c r="H671" s="123">
        <f t="shared" si="10"/>
        <v>0.95</v>
      </c>
    </row>
    <row r="672" spans="1:8" x14ac:dyDescent="0.2">
      <c r="A672" s="68" t="s">
        <v>618</v>
      </c>
      <c r="B672" s="133" t="s">
        <v>1534</v>
      </c>
      <c r="C672" s="68" t="s">
        <v>1925</v>
      </c>
      <c r="D672" s="68" t="s">
        <v>1900</v>
      </c>
      <c r="E672" s="124">
        <v>3.5093999999999999</v>
      </c>
      <c r="F672" s="123">
        <v>12.63</v>
      </c>
      <c r="G672" s="134">
        <v>1</v>
      </c>
      <c r="H672" s="123">
        <f t="shared" si="10"/>
        <v>0.95</v>
      </c>
    </row>
    <row r="673" spans="1:8" x14ac:dyDescent="0.2">
      <c r="A673" s="68" t="s">
        <v>619</v>
      </c>
      <c r="B673" s="133" t="s">
        <v>1783</v>
      </c>
      <c r="C673" s="68" t="s">
        <v>1925</v>
      </c>
      <c r="D673" s="68" t="s">
        <v>1913</v>
      </c>
      <c r="E673" s="124">
        <v>0.68489999999999995</v>
      </c>
      <c r="F673" s="123">
        <v>3.03</v>
      </c>
      <c r="G673" s="134">
        <v>1</v>
      </c>
      <c r="H673" s="123">
        <f t="shared" si="10"/>
        <v>0.8</v>
      </c>
    </row>
    <row r="674" spans="1:8" x14ac:dyDescent="0.2">
      <c r="A674" s="68" t="s">
        <v>620</v>
      </c>
      <c r="B674" s="133" t="s">
        <v>1783</v>
      </c>
      <c r="C674" s="68" t="s">
        <v>1925</v>
      </c>
      <c r="D674" s="68" t="s">
        <v>1913</v>
      </c>
      <c r="E674" s="124">
        <v>0.84030000000000005</v>
      </c>
      <c r="F674" s="123">
        <v>3.84</v>
      </c>
      <c r="G674" s="134">
        <v>1</v>
      </c>
      <c r="H674" s="123">
        <f t="shared" si="10"/>
        <v>0.8</v>
      </c>
    </row>
    <row r="675" spans="1:8" x14ac:dyDescent="0.2">
      <c r="A675" s="68" t="s">
        <v>621</v>
      </c>
      <c r="B675" s="133" t="s">
        <v>1783</v>
      </c>
      <c r="C675" s="68" t="s">
        <v>1925</v>
      </c>
      <c r="D675" s="68" t="s">
        <v>1913</v>
      </c>
      <c r="E675" s="124">
        <v>1.1222000000000001</v>
      </c>
      <c r="F675" s="123">
        <v>5.0599999999999996</v>
      </c>
      <c r="G675" s="134">
        <v>1</v>
      </c>
      <c r="H675" s="123">
        <f t="shared" si="10"/>
        <v>0.95</v>
      </c>
    </row>
    <row r="676" spans="1:8" x14ac:dyDescent="0.2">
      <c r="A676" s="68" t="s">
        <v>622</v>
      </c>
      <c r="B676" s="133" t="s">
        <v>1783</v>
      </c>
      <c r="C676" s="68" t="s">
        <v>1925</v>
      </c>
      <c r="D676" s="68" t="s">
        <v>1913</v>
      </c>
      <c r="E676" s="124">
        <v>2.1375000000000002</v>
      </c>
      <c r="F676" s="123">
        <v>8.8000000000000007</v>
      </c>
      <c r="G676" s="134">
        <v>1</v>
      </c>
      <c r="H676" s="123">
        <f t="shared" si="10"/>
        <v>0.95</v>
      </c>
    </row>
    <row r="677" spans="1:8" x14ac:dyDescent="0.2">
      <c r="A677" s="68" t="s">
        <v>623</v>
      </c>
      <c r="B677" s="133" t="s">
        <v>1784</v>
      </c>
      <c r="C677" s="68" t="s">
        <v>1925</v>
      </c>
      <c r="D677" s="68" t="s">
        <v>1913</v>
      </c>
      <c r="E677" s="124">
        <v>0.59760000000000002</v>
      </c>
      <c r="F677" s="123">
        <v>2.92</v>
      </c>
      <c r="G677" s="134">
        <v>1</v>
      </c>
      <c r="H677" s="123">
        <f t="shared" si="10"/>
        <v>0.8</v>
      </c>
    </row>
    <row r="678" spans="1:8" x14ac:dyDescent="0.2">
      <c r="A678" s="68" t="s">
        <v>624</v>
      </c>
      <c r="B678" s="133" t="s">
        <v>1784</v>
      </c>
      <c r="C678" s="68" t="s">
        <v>1925</v>
      </c>
      <c r="D678" s="68" t="s">
        <v>1913</v>
      </c>
      <c r="E678" s="124">
        <v>0.84919999999999995</v>
      </c>
      <c r="F678" s="123">
        <v>4.7300000000000004</v>
      </c>
      <c r="G678" s="134">
        <v>1</v>
      </c>
      <c r="H678" s="123">
        <f t="shared" si="10"/>
        <v>0.8</v>
      </c>
    </row>
    <row r="679" spans="1:8" x14ac:dyDescent="0.2">
      <c r="A679" s="68" t="s">
        <v>625</v>
      </c>
      <c r="B679" s="133" t="s">
        <v>1784</v>
      </c>
      <c r="C679" s="68" t="s">
        <v>1925</v>
      </c>
      <c r="D679" s="68" t="s">
        <v>1913</v>
      </c>
      <c r="E679" s="124">
        <v>1.2324999999999999</v>
      </c>
      <c r="F679" s="123">
        <v>6.8</v>
      </c>
      <c r="G679" s="134">
        <v>1</v>
      </c>
      <c r="H679" s="123">
        <f t="shared" si="10"/>
        <v>0.95</v>
      </c>
    </row>
    <row r="680" spans="1:8" x14ac:dyDescent="0.2">
      <c r="A680" s="68" t="s">
        <v>626</v>
      </c>
      <c r="B680" s="133" t="s">
        <v>1784</v>
      </c>
      <c r="C680" s="68" t="s">
        <v>1925</v>
      </c>
      <c r="D680" s="68" t="s">
        <v>1913</v>
      </c>
      <c r="E680" s="124">
        <v>2.2932999999999999</v>
      </c>
      <c r="F680" s="123">
        <v>10.19</v>
      </c>
      <c r="G680" s="134">
        <v>1</v>
      </c>
      <c r="H680" s="123">
        <f t="shared" si="10"/>
        <v>0.95</v>
      </c>
    </row>
    <row r="681" spans="1:8" x14ac:dyDescent="0.2">
      <c r="A681" s="68" t="s">
        <v>627</v>
      </c>
      <c r="B681" s="133" t="s">
        <v>1785</v>
      </c>
      <c r="C681" s="68" t="s">
        <v>1925</v>
      </c>
      <c r="D681" s="68" t="s">
        <v>1900</v>
      </c>
      <c r="E681" s="124">
        <v>0.55979999999999996</v>
      </c>
      <c r="F681" s="123">
        <v>2.58</v>
      </c>
      <c r="G681" s="134">
        <v>1</v>
      </c>
      <c r="H681" s="123">
        <f t="shared" si="10"/>
        <v>0.8</v>
      </c>
    </row>
    <row r="682" spans="1:8" x14ac:dyDescent="0.2">
      <c r="A682" s="68" t="s">
        <v>628</v>
      </c>
      <c r="B682" s="133" t="s">
        <v>1785</v>
      </c>
      <c r="C682" s="68" t="s">
        <v>1925</v>
      </c>
      <c r="D682" s="68" t="s">
        <v>1900</v>
      </c>
      <c r="E682" s="124">
        <v>0.65990000000000004</v>
      </c>
      <c r="F682" s="123">
        <v>3.62</v>
      </c>
      <c r="G682" s="134">
        <v>1</v>
      </c>
      <c r="H682" s="123">
        <f t="shared" si="10"/>
        <v>0.8</v>
      </c>
    </row>
    <row r="683" spans="1:8" x14ac:dyDescent="0.2">
      <c r="A683" s="68" t="s">
        <v>629</v>
      </c>
      <c r="B683" s="133" t="s">
        <v>1785</v>
      </c>
      <c r="C683" s="68" t="s">
        <v>1925</v>
      </c>
      <c r="D683" s="68" t="s">
        <v>1900</v>
      </c>
      <c r="E683" s="124">
        <v>1.0154000000000001</v>
      </c>
      <c r="F683" s="123">
        <v>5.48</v>
      </c>
      <c r="G683" s="134">
        <v>1</v>
      </c>
      <c r="H683" s="123">
        <f t="shared" si="10"/>
        <v>0.95</v>
      </c>
    </row>
    <row r="684" spans="1:8" x14ac:dyDescent="0.2">
      <c r="A684" s="68" t="s">
        <v>630</v>
      </c>
      <c r="B684" s="133" t="s">
        <v>1785</v>
      </c>
      <c r="C684" s="68" t="s">
        <v>1925</v>
      </c>
      <c r="D684" s="68" t="s">
        <v>1900</v>
      </c>
      <c r="E684" s="124">
        <v>1.8495999999999999</v>
      </c>
      <c r="F684" s="123">
        <v>8.7899999999999991</v>
      </c>
      <c r="G684" s="134">
        <v>1</v>
      </c>
      <c r="H684" s="123">
        <f t="shared" si="10"/>
        <v>0.95</v>
      </c>
    </row>
    <row r="685" spans="1:8" x14ac:dyDescent="0.2">
      <c r="A685" s="68" t="s">
        <v>631</v>
      </c>
      <c r="B685" s="133" t="s">
        <v>1786</v>
      </c>
      <c r="C685" s="68" t="s">
        <v>1925</v>
      </c>
      <c r="D685" s="68" t="s">
        <v>1914</v>
      </c>
      <c r="E685" s="124">
        <v>1.6625000000000001</v>
      </c>
      <c r="F685" s="123">
        <v>3.65</v>
      </c>
      <c r="G685" s="134">
        <v>1</v>
      </c>
      <c r="H685" s="123">
        <f t="shared" si="10"/>
        <v>0.8</v>
      </c>
    </row>
    <row r="686" spans="1:8" x14ac:dyDescent="0.2">
      <c r="A686" s="68" t="s">
        <v>632</v>
      </c>
      <c r="B686" s="133" t="s">
        <v>1786</v>
      </c>
      <c r="C686" s="68" t="s">
        <v>1925</v>
      </c>
      <c r="D686" s="68" t="s">
        <v>1914</v>
      </c>
      <c r="E686" s="124">
        <v>2.0082</v>
      </c>
      <c r="F686" s="123">
        <v>6.81</v>
      </c>
      <c r="G686" s="134">
        <v>1</v>
      </c>
      <c r="H686" s="123">
        <f t="shared" si="10"/>
        <v>0.8</v>
      </c>
    </row>
    <row r="687" spans="1:8" x14ac:dyDescent="0.2">
      <c r="A687" s="68" t="s">
        <v>633</v>
      </c>
      <c r="B687" s="133" t="s">
        <v>1786</v>
      </c>
      <c r="C687" s="68" t="s">
        <v>1925</v>
      </c>
      <c r="D687" s="68" t="s">
        <v>1914</v>
      </c>
      <c r="E687" s="124">
        <v>3.4249000000000001</v>
      </c>
      <c r="F687" s="123">
        <v>12.74</v>
      </c>
      <c r="G687" s="134">
        <v>1</v>
      </c>
      <c r="H687" s="123">
        <f t="shared" si="10"/>
        <v>0.95</v>
      </c>
    </row>
    <row r="688" spans="1:8" x14ac:dyDescent="0.2">
      <c r="A688" s="68" t="s">
        <v>634</v>
      </c>
      <c r="B688" s="133" t="s">
        <v>1786</v>
      </c>
      <c r="C688" s="68" t="s">
        <v>1925</v>
      </c>
      <c r="D688" s="68" t="s">
        <v>1914</v>
      </c>
      <c r="E688" s="124">
        <v>7.1984000000000004</v>
      </c>
      <c r="F688" s="123">
        <v>23.92</v>
      </c>
      <c r="G688" s="134">
        <v>1</v>
      </c>
      <c r="H688" s="123">
        <f t="shared" si="10"/>
        <v>0.95</v>
      </c>
    </row>
    <row r="689" spans="1:8" x14ac:dyDescent="0.2">
      <c r="A689" s="68" t="s">
        <v>635</v>
      </c>
      <c r="B689" s="133" t="s">
        <v>1535</v>
      </c>
      <c r="C689" s="68" t="s">
        <v>1925</v>
      </c>
      <c r="D689" s="68" t="s">
        <v>1899</v>
      </c>
      <c r="E689" s="124">
        <v>1.4137999999999999</v>
      </c>
      <c r="F689" s="123">
        <v>1.63</v>
      </c>
      <c r="G689" s="134">
        <v>1</v>
      </c>
      <c r="H689" s="123">
        <f t="shared" si="10"/>
        <v>0.8</v>
      </c>
    </row>
    <row r="690" spans="1:8" x14ac:dyDescent="0.2">
      <c r="A690" s="68" t="s">
        <v>636</v>
      </c>
      <c r="B690" s="133" t="s">
        <v>1535</v>
      </c>
      <c r="C690" s="68" t="s">
        <v>1925</v>
      </c>
      <c r="D690" s="68" t="s">
        <v>1899</v>
      </c>
      <c r="E690" s="124">
        <v>1.8863000000000001</v>
      </c>
      <c r="F690" s="123">
        <v>1.99</v>
      </c>
      <c r="G690" s="134">
        <v>1</v>
      </c>
      <c r="H690" s="123">
        <f t="shared" si="10"/>
        <v>0.8</v>
      </c>
    </row>
    <row r="691" spans="1:8" x14ac:dyDescent="0.2">
      <c r="A691" s="68" t="s">
        <v>637</v>
      </c>
      <c r="B691" s="133" t="s">
        <v>1535</v>
      </c>
      <c r="C691" s="68" t="s">
        <v>1925</v>
      </c>
      <c r="D691" s="68" t="s">
        <v>1899</v>
      </c>
      <c r="E691" s="124">
        <v>2.3706999999999998</v>
      </c>
      <c r="F691" s="123">
        <v>5.62</v>
      </c>
      <c r="G691" s="134">
        <v>1</v>
      </c>
      <c r="H691" s="123">
        <f t="shared" si="10"/>
        <v>0.95</v>
      </c>
    </row>
    <row r="692" spans="1:8" x14ac:dyDescent="0.2">
      <c r="A692" s="68" t="s">
        <v>638</v>
      </c>
      <c r="B692" s="133" t="s">
        <v>1535</v>
      </c>
      <c r="C692" s="68" t="s">
        <v>1925</v>
      </c>
      <c r="D692" s="68" t="s">
        <v>1899</v>
      </c>
      <c r="E692" s="124">
        <v>3.3102</v>
      </c>
      <c r="F692" s="123">
        <v>9.42</v>
      </c>
      <c r="G692" s="134">
        <v>1</v>
      </c>
      <c r="H692" s="123">
        <f t="shared" si="10"/>
        <v>0.95</v>
      </c>
    </row>
    <row r="693" spans="1:8" x14ac:dyDescent="0.2">
      <c r="A693" s="68" t="s">
        <v>639</v>
      </c>
      <c r="B693" s="133" t="s">
        <v>1536</v>
      </c>
      <c r="C693" s="68" t="s">
        <v>1925</v>
      </c>
      <c r="D693" s="68" t="s">
        <v>1899</v>
      </c>
      <c r="E693" s="124">
        <v>1.2978000000000001</v>
      </c>
      <c r="F693" s="123">
        <v>2.0499999999999998</v>
      </c>
      <c r="G693" s="134">
        <v>1</v>
      </c>
      <c r="H693" s="123">
        <f t="shared" si="10"/>
        <v>0.8</v>
      </c>
    </row>
    <row r="694" spans="1:8" x14ac:dyDescent="0.2">
      <c r="A694" s="68" t="s">
        <v>640</v>
      </c>
      <c r="B694" s="133" t="s">
        <v>1536</v>
      </c>
      <c r="C694" s="68" t="s">
        <v>1925</v>
      </c>
      <c r="D694" s="68" t="s">
        <v>1899</v>
      </c>
      <c r="E694" s="124">
        <v>2.2443</v>
      </c>
      <c r="F694" s="123">
        <v>3.18</v>
      </c>
      <c r="G694" s="134">
        <v>1</v>
      </c>
      <c r="H694" s="123">
        <f t="shared" si="10"/>
        <v>0.8</v>
      </c>
    </row>
    <row r="695" spans="1:8" x14ac:dyDescent="0.2">
      <c r="A695" s="68" t="s">
        <v>641</v>
      </c>
      <c r="B695" s="133" t="s">
        <v>1536</v>
      </c>
      <c r="C695" s="68" t="s">
        <v>1925</v>
      </c>
      <c r="D695" s="68" t="s">
        <v>1899</v>
      </c>
      <c r="E695" s="124">
        <v>2.7814000000000001</v>
      </c>
      <c r="F695" s="123">
        <v>4.62</v>
      </c>
      <c r="G695" s="134">
        <v>1</v>
      </c>
      <c r="H695" s="123">
        <f t="shared" si="10"/>
        <v>0.95</v>
      </c>
    </row>
    <row r="696" spans="1:8" x14ac:dyDescent="0.2">
      <c r="A696" s="68" t="s">
        <v>642</v>
      </c>
      <c r="B696" s="133" t="s">
        <v>1536</v>
      </c>
      <c r="C696" s="68" t="s">
        <v>1925</v>
      </c>
      <c r="D696" s="68" t="s">
        <v>1899</v>
      </c>
      <c r="E696" s="124">
        <v>3.722</v>
      </c>
      <c r="F696" s="123">
        <v>12.53</v>
      </c>
      <c r="G696" s="134">
        <v>1</v>
      </c>
      <c r="H696" s="123">
        <f t="shared" si="10"/>
        <v>0.95</v>
      </c>
    </row>
    <row r="697" spans="1:8" x14ac:dyDescent="0.2">
      <c r="A697" s="68" t="s">
        <v>643</v>
      </c>
      <c r="B697" s="133" t="s">
        <v>1787</v>
      </c>
      <c r="C697" s="68" t="s">
        <v>1925</v>
      </c>
      <c r="D697" s="68" t="s">
        <v>1899</v>
      </c>
      <c r="E697" s="124">
        <v>0.82289999999999996</v>
      </c>
      <c r="F697" s="123">
        <v>3.08</v>
      </c>
      <c r="G697" s="134">
        <v>1</v>
      </c>
      <c r="H697" s="123">
        <f t="shared" si="10"/>
        <v>0.8</v>
      </c>
    </row>
    <row r="698" spans="1:8" x14ac:dyDescent="0.2">
      <c r="A698" s="68" t="s">
        <v>644</v>
      </c>
      <c r="B698" s="133" t="s">
        <v>1787</v>
      </c>
      <c r="C698" s="68" t="s">
        <v>1925</v>
      </c>
      <c r="D698" s="68" t="s">
        <v>1899</v>
      </c>
      <c r="E698" s="124">
        <v>1.1338999999999999</v>
      </c>
      <c r="F698" s="123">
        <v>4.87</v>
      </c>
      <c r="G698" s="134">
        <v>1</v>
      </c>
      <c r="H698" s="123">
        <f t="shared" si="10"/>
        <v>0.8</v>
      </c>
    </row>
    <row r="699" spans="1:8" x14ac:dyDescent="0.2">
      <c r="A699" s="68" t="s">
        <v>645</v>
      </c>
      <c r="B699" s="133" t="s">
        <v>1787</v>
      </c>
      <c r="C699" s="68" t="s">
        <v>1925</v>
      </c>
      <c r="D699" s="68" t="s">
        <v>1899</v>
      </c>
      <c r="E699" s="124">
        <v>1.8759999999999999</v>
      </c>
      <c r="F699" s="123">
        <v>8.3000000000000007</v>
      </c>
      <c r="G699" s="134">
        <v>1</v>
      </c>
      <c r="H699" s="123">
        <f t="shared" si="10"/>
        <v>0.95</v>
      </c>
    </row>
    <row r="700" spans="1:8" x14ac:dyDescent="0.2">
      <c r="A700" s="68" t="s">
        <v>646</v>
      </c>
      <c r="B700" s="133" t="s">
        <v>1787</v>
      </c>
      <c r="C700" s="68" t="s">
        <v>1925</v>
      </c>
      <c r="D700" s="68" t="s">
        <v>1899</v>
      </c>
      <c r="E700" s="124">
        <v>3.7538999999999998</v>
      </c>
      <c r="F700" s="123">
        <v>14.23</v>
      </c>
      <c r="G700" s="134">
        <v>1</v>
      </c>
      <c r="H700" s="123">
        <f t="shared" si="10"/>
        <v>0.95</v>
      </c>
    </row>
    <row r="701" spans="1:8" x14ac:dyDescent="0.2">
      <c r="A701" s="68" t="s">
        <v>647</v>
      </c>
      <c r="B701" s="133" t="s">
        <v>1537</v>
      </c>
      <c r="C701" s="68" t="s">
        <v>1925</v>
      </c>
      <c r="D701" s="68" t="s">
        <v>1900</v>
      </c>
      <c r="E701" s="124">
        <v>0.5796</v>
      </c>
      <c r="F701" s="123">
        <v>3.33</v>
      </c>
      <c r="G701" s="134">
        <v>1</v>
      </c>
      <c r="H701" s="123">
        <f t="shared" si="10"/>
        <v>0.8</v>
      </c>
    </row>
    <row r="702" spans="1:8" x14ac:dyDescent="0.2">
      <c r="A702" s="68" t="s">
        <v>648</v>
      </c>
      <c r="B702" s="133" t="s">
        <v>1537</v>
      </c>
      <c r="C702" s="68" t="s">
        <v>1925</v>
      </c>
      <c r="D702" s="68" t="s">
        <v>1900</v>
      </c>
      <c r="E702" s="124">
        <v>0.7359</v>
      </c>
      <c r="F702" s="123">
        <v>4.43</v>
      </c>
      <c r="G702" s="134">
        <v>1</v>
      </c>
      <c r="H702" s="123">
        <f t="shared" si="10"/>
        <v>0.8</v>
      </c>
    </row>
    <row r="703" spans="1:8" x14ac:dyDescent="0.2">
      <c r="A703" s="68" t="s">
        <v>649</v>
      </c>
      <c r="B703" s="133" t="s">
        <v>1537</v>
      </c>
      <c r="C703" s="68" t="s">
        <v>1925</v>
      </c>
      <c r="D703" s="68" t="s">
        <v>1900</v>
      </c>
      <c r="E703" s="124">
        <v>1.1228</v>
      </c>
      <c r="F703" s="123">
        <v>6.58</v>
      </c>
      <c r="G703" s="134">
        <v>1</v>
      </c>
      <c r="H703" s="123">
        <f t="shared" si="10"/>
        <v>0.95</v>
      </c>
    </row>
    <row r="704" spans="1:8" x14ac:dyDescent="0.2">
      <c r="A704" s="68" t="s">
        <v>650</v>
      </c>
      <c r="B704" s="133" t="s">
        <v>1537</v>
      </c>
      <c r="C704" s="68" t="s">
        <v>1925</v>
      </c>
      <c r="D704" s="68" t="s">
        <v>1900</v>
      </c>
      <c r="E704" s="124">
        <v>2.3228</v>
      </c>
      <c r="F704" s="123">
        <v>11.65</v>
      </c>
      <c r="G704" s="134">
        <v>1</v>
      </c>
      <c r="H704" s="123">
        <f t="shared" si="10"/>
        <v>0.95</v>
      </c>
    </row>
    <row r="705" spans="1:8" x14ac:dyDescent="0.2">
      <c r="A705" s="68" t="s">
        <v>651</v>
      </c>
      <c r="B705" s="133" t="s">
        <v>1538</v>
      </c>
      <c r="C705" s="68" t="s">
        <v>1925</v>
      </c>
      <c r="D705" s="68" t="s">
        <v>1915</v>
      </c>
      <c r="E705" s="124">
        <v>0.45569999999999999</v>
      </c>
      <c r="F705" s="123">
        <v>2.81</v>
      </c>
      <c r="G705" s="134">
        <v>1</v>
      </c>
      <c r="H705" s="123">
        <f t="shared" si="10"/>
        <v>0.8</v>
      </c>
    </row>
    <row r="706" spans="1:8" x14ac:dyDescent="0.2">
      <c r="A706" s="68" t="s">
        <v>652</v>
      </c>
      <c r="B706" s="133" t="s">
        <v>1538</v>
      </c>
      <c r="C706" s="68" t="s">
        <v>1925</v>
      </c>
      <c r="D706" s="68" t="s">
        <v>1915</v>
      </c>
      <c r="E706" s="124">
        <v>0.81120000000000003</v>
      </c>
      <c r="F706" s="123">
        <v>4.49</v>
      </c>
      <c r="G706" s="134">
        <v>1</v>
      </c>
      <c r="H706" s="123">
        <f t="shared" si="10"/>
        <v>0.8</v>
      </c>
    </row>
    <row r="707" spans="1:8" x14ac:dyDescent="0.2">
      <c r="A707" s="68" t="s">
        <v>653</v>
      </c>
      <c r="B707" s="133" t="s">
        <v>1538</v>
      </c>
      <c r="C707" s="68" t="s">
        <v>1925</v>
      </c>
      <c r="D707" s="68" t="s">
        <v>1915</v>
      </c>
      <c r="E707" s="124">
        <v>1.5476000000000001</v>
      </c>
      <c r="F707" s="123">
        <v>7.68</v>
      </c>
      <c r="G707" s="134">
        <v>1</v>
      </c>
      <c r="H707" s="123">
        <f t="shared" si="10"/>
        <v>0.95</v>
      </c>
    </row>
    <row r="708" spans="1:8" x14ac:dyDescent="0.2">
      <c r="A708" s="68" t="s">
        <v>654</v>
      </c>
      <c r="B708" s="133" t="s">
        <v>1538</v>
      </c>
      <c r="C708" s="68" t="s">
        <v>1925</v>
      </c>
      <c r="D708" s="68" t="s">
        <v>1915</v>
      </c>
      <c r="E708" s="124">
        <v>3.7509999999999999</v>
      </c>
      <c r="F708" s="123">
        <v>13.56</v>
      </c>
      <c r="G708" s="134">
        <v>1</v>
      </c>
      <c r="H708" s="123">
        <f t="shared" si="10"/>
        <v>0.95</v>
      </c>
    </row>
    <row r="709" spans="1:8" x14ac:dyDescent="0.2">
      <c r="A709" s="68" t="s">
        <v>655</v>
      </c>
      <c r="B709" s="133" t="s">
        <v>1539</v>
      </c>
      <c r="C709" s="68" t="s">
        <v>1925</v>
      </c>
      <c r="D709" s="68" t="s">
        <v>1904</v>
      </c>
      <c r="E709" s="124">
        <v>0.67069999999999996</v>
      </c>
      <c r="F709" s="123">
        <v>2.81</v>
      </c>
      <c r="G709" s="134">
        <v>1</v>
      </c>
      <c r="H709" s="123">
        <f t="shared" si="10"/>
        <v>0.8</v>
      </c>
    </row>
    <row r="710" spans="1:8" x14ac:dyDescent="0.2">
      <c r="A710" s="68" t="s">
        <v>656</v>
      </c>
      <c r="B710" s="133" t="s">
        <v>1539</v>
      </c>
      <c r="C710" s="68" t="s">
        <v>1925</v>
      </c>
      <c r="D710" s="68" t="s">
        <v>1904</v>
      </c>
      <c r="E710" s="124">
        <v>0.86380000000000001</v>
      </c>
      <c r="F710" s="123">
        <v>3.89</v>
      </c>
      <c r="G710" s="134">
        <v>1</v>
      </c>
      <c r="H710" s="123">
        <f t="shared" si="10"/>
        <v>0.8</v>
      </c>
    </row>
    <row r="711" spans="1:8" x14ac:dyDescent="0.2">
      <c r="A711" s="68" t="s">
        <v>657</v>
      </c>
      <c r="B711" s="133" t="s">
        <v>1539</v>
      </c>
      <c r="C711" s="68" t="s">
        <v>1925</v>
      </c>
      <c r="D711" s="68" t="s">
        <v>1904</v>
      </c>
      <c r="E711" s="124">
        <v>1.1801999999999999</v>
      </c>
      <c r="F711" s="123">
        <v>5.69</v>
      </c>
      <c r="G711" s="134">
        <v>1</v>
      </c>
      <c r="H711" s="123">
        <f t="shared" si="10"/>
        <v>0.95</v>
      </c>
    </row>
    <row r="712" spans="1:8" x14ac:dyDescent="0.2">
      <c r="A712" s="68" t="s">
        <v>658</v>
      </c>
      <c r="B712" s="133" t="s">
        <v>1539</v>
      </c>
      <c r="C712" s="68" t="s">
        <v>1925</v>
      </c>
      <c r="D712" s="68" t="s">
        <v>1904</v>
      </c>
      <c r="E712" s="124">
        <v>1.9509000000000001</v>
      </c>
      <c r="F712" s="123">
        <v>7.98</v>
      </c>
      <c r="G712" s="134">
        <v>1</v>
      </c>
      <c r="H712" s="123">
        <f t="shared" si="10"/>
        <v>0.95</v>
      </c>
    </row>
    <row r="713" spans="1:8" x14ac:dyDescent="0.2">
      <c r="A713" s="68" t="s">
        <v>659</v>
      </c>
      <c r="B713" s="133" t="s">
        <v>1788</v>
      </c>
      <c r="C713" s="68" t="s">
        <v>1925</v>
      </c>
      <c r="D713" s="68" t="s">
        <v>1900</v>
      </c>
      <c r="E713" s="124">
        <v>0.46989999999999998</v>
      </c>
      <c r="F713" s="123">
        <v>2.77</v>
      </c>
      <c r="G713" s="134">
        <v>1</v>
      </c>
      <c r="H713" s="123">
        <f t="shared" si="10"/>
        <v>0.8</v>
      </c>
    </row>
    <row r="714" spans="1:8" x14ac:dyDescent="0.2">
      <c r="A714" s="68" t="s">
        <v>660</v>
      </c>
      <c r="B714" s="133" t="s">
        <v>1788</v>
      </c>
      <c r="C714" s="68" t="s">
        <v>1925</v>
      </c>
      <c r="D714" s="68" t="s">
        <v>1900</v>
      </c>
      <c r="E714" s="124">
        <v>0.62260000000000004</v>
      </c>
      <c r="F714" s="123">
        <v>3.78</v>
      </c>
      <c r="G714" s="134">
        <v>1</v>
      </c>
      <c r="H714" s="123">
        <f t="shared" ref="H714:H777" si="11">IF(_xlfn.NUMBERVALUE(RIGHT($A714,1))&gt;2,0.95,0.8)</f>
        <v>0.8</v>
      </c>
    </row>
    <row r="715" spans="1:8" x14ac:dyDescent="0.2">
      <c r="A715" s="68" t="s">
        <v>661</v>
      </c>
      <c r="B715" s="133" t="s">
        <v>1788</v>
      </c>
      <c r="C715" s="68" t="s">
        <v>1925</v>
      </c>
      <c r="D715" s="68" t="s">
        <v>1900</v>
      </c>
      <c r="E715" s="124">
        <v>0.95189999999999997</v>
      </c>
      <c r="F715" s="123">
        <v>5.51</v>
      </c>
      <c r="G715" s="134">
        <v>1</v>
      </c>
      <c r="H715" s="123">
        <f t="shared" si="11"/>
        <v>0.95</v>
      </c>
    </row>
    <row r="716" spans="1:8" x14ac:dyDescent="0.2">
      <c r="A716" s="68" t="s">
        <v>662</v>
      </c>
      <c r="B716" s="133" t="s">
        <v>1788</v>
      </c>
      <c r="C716" s="68" t="s">
        <v>1925</v>
      </c>
      <c r="D716" s="68" t="s">
        <v>1900</v>
      </c>
      <c r="E716" s="124">
        <v>1.8683000000000001</v>
      </c>
      <c r="F716" s="123">
        <v>9.34</v>
      </c>
      <c r="G716" s="134">
        <v>1</v>
      </c>
      <c r="H716" s="123">
        <f t="shared" si="11"/>
        <v>0.95</v>
      </c>
    </row>
    <row r="717" spans="1:8" x14ac:dyDescent="0.2">
      <c r="A717" s="68" t="s">
        <v>663</v>
      </c>
      <c r="B717" s="133" t="s">
        <v>1789</v>
      </c>
      <c r="C717" s="68" t="s">
        <v>1925</v>
      </c>
      <c r="D717" s="68" t="s">
        <v>1899</v>
      </c>
      <c r="E717" s="124">
        <v>0.6663</v>
      </c>
      <c r="F717" s="123">
        <v>1.92</v>
      </c>
      <c r="G717" s="134">
        <v>1</v>
      </c>
      <c r="H717" s="123">
        <f t="shared" si="11"/>
        <v>0.8</v>
      </c>
    </row>
    <row r="718" spans="1:8" x14ac:dyDescent="0.2">
      <c r="A718" s="68" t="s">
        <v>664</v>
      </c>
      <c r="B718" s="133" t="s">
        <v>1789</v>
      </c>
      <c r="C718" s="68" t="s">
        <v>1925</v>
      </c>
      <c r="D718" s="68" t="s">
        <v>1899</v>
      </c>
      <c r="E718" s="124">
        <v>0.78100000000000003</v>
      </c>
      <c r="F718" s="123">
        <v>2.93</v>
      </c>
      <c r="G718" s="134">
        <v>1</v>
      </c>
      <c r="H718" s="123">
        <f t="shared" si="11"/>
        <v>0.8</v>
      </c>
    </row>
    <row r="719" spans="1:8" x14ac:dyDescent="0.2">
      <c r="A719" s="68" t="s">
        <v>665</v>
      </c>
      <c r="B719" s="133" t="s">
        <v>1789</v>
      </c>
      <c r="C719" s="68" t="s">
        <v>1925</v>
      </c>
      <c r="D719" s="68" t="s">
        <v>1899</v>
      </c>
      <c r="E719" s="124">
        <v>1.1217999999999999</v>
      </c>
      <c r="F719" s="123">
        <v>4.68</v>
      </c>
      <c r="G719" s="134">
        <v>1</v>
      </c>
      <c r="H719" s="123">
        <f t="shared" si="11"/>
        <v>0.95</v>
      </c>
    </row>
    <row r="720" spans="1:8" x14ac:dyDescent="0.2">
      <c r="A720" s="68" t="s">
        <v>666</v>
      </c>
      <c r="B720" s="133" t="s">
        <v>1789</v>
      </c>
      <c r="C720" s="68" t="s">
        <v>1925</v>
      </c>
      <c r="D720" s="68" t="s">
        <v>1899</v>
      </c>
      <c r="E720" s="124">
        <v>2.0129999999999999</v>
      </c>
      <c r="F720" s="123">
        <v>7.3</v>
      </c>
      <c r="G720" s="134">
        <v>1</v>
      </c>
      <c r="H720" s="123">
        <f t="shared" si="11"/>
        <v>0.95</v>
      </c>
    </row>
    <row r="721" spans="1:8" x14ac:dyDescent="0.2">
      <c r="A721" s="68" t="s">
        <v>667</v>
      </c>
      <c r="B721" s="133" t="s">
        <v>1790</v>
      </c>
      <c r="C721" s="68" t="s">
        <v>1925</v>
      </c>
      <c r="D721" s="68" t="s">
        <v>1915</v>
      </c>
      <c r="E721" s="124">
        <v>0.50609999999999999</v>
      </c>
      <c r="F721" s="123">
        <v>2.46</v>
      </c>
      <c r="G721" s="134">
        <v>1</v>
      </c>
      <c r="H721" s="123">
        <f t="shared" si="11"/>
        <v>0.8</v>
      </c>
    </row>
    <row r="722" spans="1:8" x14ac:dyDescent="0.2">
      <c r="A722" s="68" t="s">
        <v>668</v>
      </c>
      <c r="B722" s="133" t="s">
        <v>1790</v>
      </c>
      <c r="C722" s="68" t="s">
        <v>1925</v>
      </c>
      <c r="D722" s="68" t="s">
        <v>1915</v>
      </c>
      <c r="E722" s="124">
        <v>0.64129999999999998</v>
      </c>
      <c r="F722" s="123">
        <v>3.44</v>
      </c>
      <c r="G722" s="134">
        <v>1</v>
      </c>
      <c r="H722" s="123">
        <f t="shared" si="11"/>
        <v>0.8</v>
      </c>
    </row>
    <row r="723" spans="1:8" x14ac:dyDescent="0.2">
      <c r="A723" s="68" t="s">
        <v>669</v>
      </c>
      <c r="B723" s="133" t="s">
        <v>1790</v>
      </c>
      <c r="C723" s="68" t="s">
        <v>1925</v>
      </c>
      <c r="D723" s="68" t="s">
        <v>1915</v>
      </c>
      <c r="E723" s="124">
        <v>0.94789999999999996</v>
      </c>
      <c r="F723" s="123">
        <v>5.21</v>
      </c>
      <c r="G723" s="134">
        <v>1</v>
      </c>
      <c r="H723" s="123">
        <f t="shared" si="11"/>
        <v>0.95</v>
      </c>
    </row>
    <row r="724" spans="1:8" x14ac:dyDescent="0.2">
      <c r="A724" s="68" t="s">
        <v>670</v>
      </c>
      <c r="B724" s="133" t="s">
        <v>1790</v>
      </c>
      <c r="C724" s="68" t="s">
        <v>1925</v>
      </c>
      <c r="D724" s="68" t="s">
        <v>1915</v>
      </c>
      <c r="E724" s="124">
        <v>2.4992999999999999</v>
      </c>
      <c r="F724" s="123">
        <v>10.83</v>
      </c>
      <c r="G724" s="134">
        <v>1</v>
      </c>
      <c r="H724" s="123">
        <f t="shared" si="11"/>
        <v>0.95</v>
      </c>
    </row>
    <row r="725" spans="1:8" x14ac:dyDescent="0.2">
      <c r="A725" s="68" t="s">
        <v>671</v>
      </c>
      <c r="B725" s="133" t="s">
        <v>1540</v>
      </c>
      <c r="C725" s="68" t="s">
        <v>1925</v>
      </c>
      <c r="D725" s="68" t="s">
        <v>1899</v>
      </c>
      <c r="E725" s="124">
        <v>1.3839999999999999</v>
      </c>
      <c r="F725" s="123">
        <v>2.42</v>
      </c>
      <c r="G725" s="134">
        <v>1</v>
      </c>
      <c r="H725" s="123">
        <f t="shared" si="11"/>
        <v>0.8</v>
      </c>
    </row>
    <row r="726" spans="1:8" x14ac:dyDescent="0.2">
      <c r="A726" s="68" t="s">
        <v>672</v>
      </c>
      <c r="B726" s="133" t="s">
        <v>1540</v>
      </c>
      <c r="C726" s="68" t="s">
        <v>1925</v>
      </c>
      <c r="D726" s="68" t="s">
        <v>1899</v>
      </c>
      <c r="E726" s="124">
        <v>2.3106</v>
      </c>
      <c r="F726" s="123">
        <v>6.48</v>
      </c>
      <c r="G726" s="134">
        <v>1</v>
      </c>
      <c r="H726" s="123">
        <f t="shared" si="11"/>
        <v>0.8</v>
      </c>
    </row>
    <row r="727" spans="1:8" x14ac:dyDescent="0.2">
      <c r="A727" s="68" t="s">
        <v>673</v>
      </c>
      <c r="B727" s="133" t="s">
        <v>1540</v>
      </c>
      <c r="C727" s="68" t="s">
        <v>1925</v>
      </c>
      <c r="D727" s="68" t="s">
        <v>1899</v>
      </c>
      <c r="E727" s="124">
        <v>3.4712000000000001</v>
      </c>
      <c r="F727" s="123">
        <v>8.41</v>
      </c>
      <c r="G727" s="134">
        <v>1</v>
      </c>
      <c r="H727" s="123">
        <f t="shared" si="11"/>
        <v>0.95</v>
      </c>
    </row>
    <row r="728" spans="1:8" x14ac:dyDescent="0.2">
      <c r="A728" s="68" t="s">
        <v>674</v>
      </c>
      <c r="B728" s="133" t="s">
        <v>1540</v>
      </c>
      <c r="C728" s="68" t="s">
        <v>1925</v>
      </c>
      <c r="D728" s="68" t="s">
        <v>1899</v>
      </c>
      <c r="E728" s="124">
        <v>6.8693999999999997</v>
      </c>
      <c r="F728" s="123">
        <v>14.46</v>
      </c>
      <c r="G728" s="134">
        <v>1</v>
      </c>
      <c r="H728" s="123">
        <f t="shared" si="11"/>
        <v>0.95</v>
      </c>
    </row>
    <row r="729" spans="1:8" x14ac:dyDescent="0.2">
      <c r="A729" s="68" t="s">
        <v>675</v>
      </c>
      <c r="B729" s="133" t="s">
        <v>1541</v>
      </c>
      <c r="C729" s="68" t="s">
        <v>1925</v>
      </c>
      <c r="D729" s="68" t="s">
        <v>1899</v>
      </c>
      <c r="E729" s="124">
        <v>1.1418999999999999</v>
      </c>
      <c r="F729" s="123">
        <v>1.5</v>
      </c>
      <c r="G729" s="134">
        <v>1</v>
      </c>
      <c r="H729" s="123">
        <f t="shared" si="11"/>
        <v>0.8</v>
      </c>
    </row>
    <row r="730" spans="1:8" x14ac:dyDescent="0.2">
      <c r="A730" s="68" t="s">
        <v>676</v>
      </c>
      <c r="B730" s="133" t="s">
        <v>1541</v>
      </c>
      <c r="C730" s="68" t="s">
        <v>1925</v>
      </c>
      <c r="D730" s="68" t="s">
        <v>1899</v>
      </c>
      <c r="E730" s="124">
        <v>1.3272999999999999</v>
      </c>
      <c r="F730" s="123">
        <v>1.88</v>
      </c>
      <c r="G730" s="134">
        <v>1</v>
      </c>
      <c r="H730" s="123">
        <f t="shared" si="11"/>
        <v>0.8</v>
      </c>
    </row>
    <row r="731" spans="1:8" x14ac:dyDescent="0.2">
      <c r="A731" s="68" t="s">
        <v>677</v>
      </c>
      <c r="B731" s="133" t="s">
        <v>1541</v>
      </c>
      <c r="C731" s="68" t="s">
        <v>1925</v>
      </c>
      <c r="D731" s="68" t="s">
        <v>1899</v>
      </c>
      <c r="E731" s="124">
        <v>2.1175000000000002</v>
      </c>
      <c r="F731" s="123">
        <v>4.18</v>
      </c>
      <c r="G731" s="134">
        <v>1</v>
      </c>
      <c r="H731" s="123">
        <f t="shared" si="11"/>
        <v>0.95</v>
      </c>
    </row>
    <row r="732" spans="1:8" x14ac:dyDescent="0.2">
      <c r="A732" s="68" t="s">
        <v>678</v>
      </c>
      <c r="B732" s="133" t="s">
        <v>1541</v>
      </c>
      <c r="C732" s="68" t="s">
        <v>1925</v>
      </c>
      <c r="D732" s="68" t="s">
        <v>1899</v>
      </c>
      <c r="E732" s="124">
        <v>4.7359999999999998</v>
      </c>
      <c r="F732" s="123">
        <v>12.17</v>
      </c>
      <c r="G732" s="134">
        <v>1</v>
      </c>
      <c r="H732" s="123">
        <f t="shared" si="11"/>
        <v>0.95</v>
      </c>
    </row>
    <row r="733" spans="1:8" x14ac:dyDescent="0.2">
      <c r="A733" s="68" t="s">
        <v>679</v>
      </c>
      <c r="B733" s="133" t="s">
        <v>1791</v>
      </c>
      <c r="C733" s="68" t="s">
        <v>1925</v>
      </c>
      <c r="D733" s="68" t="s">
        <v>1899</v>
      </c>
      <c r="E733" s="124">
        <v>1.0145</v>
      </c>
      <c r="F733" s="123">
        <v>1.42</v>
      </c>
      <c r="G733" s="134">
        <v>1</v>
      </c>
      <c r="H733" s="123">
        <f t="shared" si="11"/>
        <v>0.8</v>
      </c>
    </row>
    <row r="734" spans="1:8" x14ac:dyDescent="0.2">
      <c r="A734" s="68" t="s">
        <v>680</v>
      </c>
      <c r="B734" s="133" t="s">
        <v>1791</v>
      </c>
      <c r="C734" s="68" t="s">
        <v>1925</v>
      </c>
      <c r="D734" s="68" t="s">
        <v>1899</v>
      </c>
      <c r="E734" s="124">
        <v>1.4990000000000001</v>
      </c>
      <c r="F734" s="123">
        <v>2.88</v>
      </c>
      <c r="G734" s="134">
        <v>1</v>
      </c>
      <c r="H734" s="123">
        <f t="shared" si="11"/>
        <v>0.8</v>
      </c>
    </row>
    <row r="735" spans="1:8" x14ac:dyDescent="0.2">
      <c r="A735" s="68" t="s">
        <v>681</v>
      </c>
      <c r="B735" s="133" t="s">
        <v>1791</v>
      </c>
      <c r="C735" s="68" t="s">
        <v>1925</v>
      </c>
      <c r="D735" s="68" t="s">
        <v>1899</v>
      </c>
      <c r="E735" s="124">
        <v>2.7038000000000002</v>
      </c>
      <c r="F735" s="123">
        <v>7.18</v>
      </c>
      <c r="G735" s="134">
        <v>1</v>
      </c>
      <c r="H735" s="123">
        <f t="shared" si="11"/>
        <v>0.95</v>
      </c>
    </row>
    <row r="736" spans="1:8" x14ac:dyDescent="0.2">
      <c r="A736" s="68" t="s">
        <v>682</v>
      </c>
      <c r="B736" s="133" t="s">
        <v>1791</v>
      </c>
      <c r="C736" s="68" t="s">
        <v>1925</v>
      </c>
      <c r="D736" s="68" t="s">
        <v>1899</v>
      </c>
      <c r="E736" s="124">
        <v>5.7868000000000004</v>
      </c>
      <c r="F736" s="123">
        <v>16.64</v>
      </c>
      <c r="G736" s="134">
        <v>1</v>
      </c>
      <c r="H736" s="123">
        <f t="shared" si="11"/>
        <v>0.95</v>
      </c>
    </row>
    <row r="737" spans="1:8" x14ac:dyDescent="0.2">
      <c r="A737" s="68" t="s">
        <v>683</v>
      </c>
      <c r="B737" s="133" t="s">
        <v>1792</v>
      </c>
      <c r="C737" s="68" t="s">
        <v>1925</v>
      </c>
      <c r="D737" s="68" t="s">
        <v>1899</v>
      </c>
      <c r="E737" s="124">
        <v>1.4618</v>
      </c>
      <c r="F737" s="123">
        <v>3.28</v>
      </c>
      <c r="G737" s="134">
        <v>1</v>
      </c>
      <c r="H737" s="123">
        <f t="shared" si="11"/>
        <v>0.8</v>
      </c>
    </row>
    <row r="738" spans="1:8" x14ac:dyDescent="0.2">
      <c r="A738" s="68" t="s">
        <v>684</v>
      </c>
      <c r="B738" s="133" t="s">
        <v>1792</v>
      </c>
      <c r="C738" s="68" t="s">
        <v>1925</v>
      </c>
      <c r="D738" s="68" t="s">
        <v>1899</v>
      </c>
      <c r="E738" s="124">
        <v>1.7035</v>
      </c>
      <c r="F738" s="123">
        <v>5.61</v>
      </c>
      <c r="G738" s="134">
        <v>1</v>
      </c>
      <c r="H738" s="123">
        <f t="shared" si="11"/>
        <v>0.8</v>
      </c>
    </row>
    <row r="739" spans="1:8" x14ac:dyDescent="0.2">
      <c r="A739" s="68" t="s">
        <v>685</v>
      </c>
      <c r="B739" s="133" t="s">
        <v>1792</v>
      </c>
      <c r="C739" s="68" t="s">
        <v>1925</v>
      </c>
      <c r="D739" s="68" t="s">
        <v>1899</v>
      </c>
      <c r="E739" s="124">
        <v>2.5998999999999999</v>
      </c>
      <c r="F739" s="123">
        <v>9.14</v>
      </c>
      <c r="G739" s="134">
        <v>1</v>
      </c>
      <c r="H739" s="123">
        <f t="shared" si="11"/>
        <v>0.95</v>
      </c>
    </row>
    <row r="740" spans="1:8" x14ac:dyDescent="0.2">
      <c r="A740" s="68" t="s">
        <v>686</v>
      </c>
      <c r="B740" s="133" t="s">
        <v>1792</v>
      </c>
      <c r="C740" s="68" t="s">
        <v>1925</v>
      </c>
      <c r="D740" s="68" t="s">
        <v>1899</v>
      </c>
      <c r="E740" s="124">
        <v>5.3186999999999998</v>
      </c>
      <c r="F740" s="123">
        <v>18.57</v>
      </c>
      <c r="G740" s="134">
        <v>1</v>
      </c>
      <c r="H740" s="123">
        <f t="shared" si="11"/>
        <v>0.95</v>
      </c>
    </row>
    <row r="741" spans="1:8" x14ac:dyDescent="0.2">
      <c r="A741" s="68" t="s">
        <v>687</v>
      </c>
      <c r="B741" s="133" t="s">
        <v>1542</v>
      </c>
      <c r="C741" s="68" t="s">
        <v>1925</v>
      </c>
      <c r="D741" s="68" t="s">
        <v>1900</v>
      </c>
      <c r="E741" s="124">
        <v>0.47710000000000002</v>
      </c>
      <c r="F741" s="123">
        <v>2.41</v>
      </c>
      <c r="G741" s="134">
        <v>1</v>
      </c>
      <c r="H741" s="123">
        <f t="shared" si="11"/>
        <v>0.8</v>
      </c>
    </row>
    <row r="742" spans="1:8" x14ac:dyDescent="0.2">
      <c r="A742" s="68" t="s">
        <v>688</v>
      </c>
      <c r="B742" s="133" t="s">
        <v>1542</v>
      </c>
      <c r="C742" s="68" t="s">
        <v>1925</v>
      </c>
      <c r="D742" s="68" t="s">
        <v>1900</v>
      </c>
      <c r="E742" s="124">
        <v>0.57330000000000003</v>
      </c>
      <c r="F742" s="123">
        <v>2.63</v>
      </c>
      <c r="G742" s="134">
        <v>1</v>
      </c>
      <c r="H742" s="123">
        <f t="shared" si="11"/>
        <v>0.8</v>
      </c>
    </row>
    <row r="743" spans="1:8" x14ac:dyDescent="0.2">
      <c r="A743" s="68" t="s">
        <v>689</v>
      </c>
      <c r="B743" s="133" t="s">
        <v>1542</v>
      </c>
      <c r="C743" s="68" t="s">
        <v>1925</v>
      </c>
      <c r="D743" s="68" t="s">
        <v>1900</v>
      </c>
      <c r="E743" s="124">
        <v>0.87770000000000004</v>
      </c>
      <c r="F743" s="123">
        <v>4.13</v>
      </c>
      <c r="G743" s="134">
        <v>1</v>
      </c>
      <c r="H743" s="123">
        <f t="shared" si="11"/>
        <v>0.95</v>
      </c>
    </row>
    <row r="744" spans="1:8" x14ac:dyDescent="0.2">
      <c r="A744" s="68" t="s">
        <v>690</v>
      </c>
      <c r="B744" s="133" t="s">
        <v>1542</v>
      </c>
      <c r="C744" s="68" t="s">
        <v>1925</v>
      </c>
      <c r="D744" s="68" t="s">
        <v>1900</v>
      </c>
      <c r="E744" s="124">
        <v>1.8605</v>
      </c>
      <c r="F744" s="123">
        <v>7.43</v>
      </c>
      <c r="G744" s="134">
        <v>1</v>
      </c>
      <c r="H744" s="123">
        <f t="shared" si="11"/>
        <v>0.95</v>
      </c>
    </row>
    <row r="745" spans="1:8" x14ac:dyDescent="0.2">
      <c r="A745" s="68" t="s">
        <v>691</v>
      </c>
      <c r="B745" s="133" t="s">
        <v>1793</v>
      </c>
      <c r="C745" s="68" t="s">
        <v>1925</v>
      </c>
      <c r="D745" s="68" t="s">
        <v>1900</v>
      </c>
      <c r="E745" s="124">
        <v>0.52370000000000005</v>
      </c>
      <c r="F745" s="123">
        <v>3.07</v>
      </c>
      <c r="G745" s="134">
        <v>1</v>
      </c>
      <c r="H745" s="123">
        <f t="shared" si="11"/>
        <v>0.8</v>
      </c>
    </row>
    <row r="746" spans="1:8" x14ac:dyDescent="0.2">
      <c r="A746" s="68" t="s">
        <v>692</v>
      </c>
      <c r="B746" s="133" t="s">
        <v>1793</v>
      </c>
      <c r="C746" s="68" t="s">
        <v>1925</v>
      </c>
      <c r="D746" s="68" t="s">
        <v>1900</v>
      </c>
      <c r="E746" s="124">
        <v>0.68400000000000005</v>
      </c>
      <c r="F746" s="123">
        <v>4.4400000000000004</v>
      </c>
      <c r="G746" s="134">
        <v>1</v>
      </c>
      <c r="H746" s="123">
        <f t="shared" si="11"/>
        <v>0.8</v>
      </c>
    </row>
    <row r="747" spans="1:8" x14ac:dyDescent="0.2">
      <c r="A747" s="68" t="s">
        <v>693</v>
      </c>
      <c r="B747" s="133" t="s">
        <v>1793</v>
      </c>
      <c r="C747" s="68" t="s">
        <v>1925</v>
      </c>
      <c r="D747" s="68" t="s">
        <v>1900</v>
      </c>
      <c r="E747" s="124">
        <v>1.0657000000000001</v>
      </c>
      <c r="F747" s="123">
        <v>6.36</v>
      </c>
      <c r="G747" s="134">
        <v>1</v>
      </c>
      <c r="H747" s="123">
        <f t="shared" si="11"/>
        <v>0.95</v>
      </c>
    </row>
    <row r="748" spans="1:8" x14ac:dyDescent="0.2">
      <c r="A748" s="68" t="s">
        <v>694</v>
      </c>
      <c r="B748" s="133" t="s">
        <v>1793</v>
      </c>
      <c r="C748" s="68" t="s">
        <v>1925</v>
      </c>
      <c r="D748" s="68" t="s">
        <v>1900</v>
      </c>
      <c r="E748" s="124">
        <v>2.3231000000000002</v>
      </c>
      <c r="F748" s="123">
        <v>11.14</v>
      </c>
      <c r="G748" s="134">
        <v>1</v>
      </c>
      <c r="H748" s="123">
        <f t="shared" si="11"/>
        <v>0.95</v>
      </c>
    </row>
    <row r="749" spans="1:8" x14ac:dyDescent="0.2">
      <c r="A749" s="68" t="s">
        <v>695</v>
      </c>
      <c r="B749" s="133" t="s">
        <v>1794</v>
      </c>
      <c r="C749" s="68" t="s">
        <v>1925</v>
      </c>
      <c r="D749" s="68" t="s">
        <v>1900</v>
      </c>
      <c r="E749" s="124">
        <v>0.39279999999999998</v>
      </c>
      <c r="F749" s="123">
        <v>1.98</v>
      </c>
      <c r="G749" s="134">
        <v>1</v>
      </c>
      <c r="H749" s="123">
        <f t="shared" si="11"/>
        <v>0.8</v>
      </c>
    </row>
    <row r="750" spans="1:8" x14ac:dyDescent="0.2">
      <c r="A750" s="68" t="s">
        <v>696</v>
      </c>
      <c r="B750" s="133" t="s">
        <v>1794</v>
      </c>
      <c r="C750" s="68" t="s">
        <v>1925</v>
      </c>
      <c r="D750" s="68" t="s">
        <v>1900</v>
      </c>
      <c r="E750" s="124">
        <v>0.52680000000000005</v>
      </c>
      <c r="F750" s="123">
        <v>2.75</v>
      </c>
      <c r="G750" s="134">
        <v>1</v>
      </c>
      <c r="H750" s="123">
        <f t="shared" si="11"/>
        <v>0.8</v>
      </c>
    </row>
    <row r="751" spans="1:8" x14ac:dyDescent="0.2">
      <c r="A751" s="68" t="s">
        <v>697</v>
      </c>
      <c r="B751" s="133" t="s">
        <v>1794</v>
      </c>
      <c r="C751" s="68" t="s">
        <v>1925</v>
      </c>
      <c r="D751" s="68" t="s">
        <v>1900</v>
      </c>
      <c r="E751" s="124">
        <v>0.79610000000000003</v>
      </c>
      <c r="F751" s="123">
        <v>4.2300000000000004</v>
      </c>
      <c r="G751" s="134">
        <v>1</v>
      </c>
      <c r="H751" s="123">
        <f t="shared" si="11"/>
        <v>0.95</v>
      </c>
    </row>
    <row r="752" spans="1:8" x14ac:dyDescent="0.2">
      <c r="A752" s="68" t="s">
        <v>698</v>
      </c>
      <c r="B752" s="133" t="s">
        <v>1794</v>
      </c>
      <c r="C752" s="68" t="s">
        <v>1925</v>
      </c>
      <c r="D752" s="68" t="s">
        <v>1900</v>
      </c>
      <c r="E752" s="124">
        <v>1.5704</v>
      </c>
      <c r="F752" s="123">
        <v>7.54</v>
      </c>
      <c r="G752" s="134">
        <v>1</v>
      </c>
      <c r="H752" s="123">
        <f t="shared" si="11"/>
        <v>0.95</v>
      </c>
    </row>
    <row r="753" spans="1:8" x14ac:dyDescent="0.2">
      <c r="A753" s="68" t="s">
        <v>699</v>
      </c>
      <c r="B753" s="133" t="s">
        <v>1543</v>
      </c>
      <c r="C753" s="68" t="s">
        <v>1925</v>
      </c>
      <c r="D753" s="68" t="s">
        <v>1911</v>
      </c>
      <c r="E753" s="124">
        <v>0.67430000000000001</v>
      </c>
      <c r="F753" s="123">
        <v>2.39</v>
      </c>
      <c r="G753" s="134">
        <v>1</v>
      </c>
      <c r="H753" s="123">
        <f t="shared" si="11"/>
        <v>0.8</v>
      </c>
    </row>
    <row r="754" spans="1:8" x14ac:dyDescent="0.2">
      <c r="A754" s="68" t="s">
        <v>700</v>
      </c>
      <c r="B754" s="133" t="s">
        <v>1543</v>
      </c>
      <c r="C754" s="68" t="s">
        <v>1925</v>
      </c>
      <c r="D754" s="68" t="s">
        <v>1911</v>
      </c>
      <c r="E754" s="124">
        <v>0.90580000000000005</v>
      </c>
      <c r="F754" s="123">
        <v>3.42</v>
      </c>
      <c r="G754" s="134">
        <v>1</v>
      </c>
      <c r="H754" s="123">
        <f t="shared" si="11"/>
        <v>0.8</v>
      </c>
    </row>
    <row r="755" spans="1:8" x14ac:dyDescent="0.2">
      <c r="A755" s="68" t="s">
        <v>701</v>
      </c>
      <c r="B755" s="133" t="s">
        <v>1543</v>
      </c>
      <c r="C755" s="68" t="s">
        <v>1925</v>
      </c>
      <c r="D755" s="68" t="s">
        <v>1911</v>
      </c>
      <c r="E755" s="124">
        <v>1.3845000000000001</v>
      </c>
      <c r="F755" s="123">
        <v>5.26</v>
      </c>
      <c r="G755" s="134">
        <v>1</v>
      </c>
      <c r="H755" s="123">
        <f t="shared" si="11"/>
        <v>0.95</v>
      </c>
    </row>
    <row r="756" spans="1:8" x14ac:dyDescent="0.2">
      <c r="A756" s="68" t="s">
        <v>702</v>
      </c>
      <c r="B756" s="133" t="s">
        <v>1543</v>
      </c>
      <c r="C756" s="68" t="s">
        <v>1925</v>
      </c>
      <c r="D756" s="68" t="s">
        <v>1911</v>
      </c>
      <c r="E756" s="124">
        <v>2.7216</v>
      </c>
      <c r="F756" s="123">
        <v>9.2899999999999991</v>
      </c>
      <c r="G756" s="134">
        <v>1</v>
      </c>
      <c r="H756" s="123">
        <f t="shared" si="11"/>
        <v>0.95</v>
      </c>
    </row>
    <row r="757" spans="1:8" x14ac:dyDescent="0.2">
      <c r="A757" s="68" t="s">
        <v>703</v>
      </c>
      <c r="B757" s="133" t="s">
        <v>1544</v>
      </c>
      <c r="C757" s="68" t="s">
        <v>1925</v>
      </c>
      <c r="D757" s="68" t="s">
        <v>1900</v>
      </c>
      <c r="E757" s="124">
        <v>0.56869999999999998</v>
      </c>
      <c r="F757" s="123">
        <v>2.61</v>
      </c>
      <c r="G757" s="134">
        <v>1</v>
      </c>
      <c r="H757" s="123">
        <f t="shared" si="11"/>
        <v>0.8</v>
      </c>
    </row>
    <row r="758" spans="1:8" x14ac:dyDescent="0.2">
      <c r="A758" s="68" t="s">
        <v>704</v>
      </c>
      <c r="B758" s="133" t="s">
        <v>1544</v>
      </c>
      <c r="C758" s="68" t="s">
        <v>1925</v>
      </c>
      <c r="D758" s="68" t="s">
        <v>1900</v>
      </c>
      <c r="E758" s="124">
        <v>0.78810000000000002</v>
      </c>
      <c r="F758" s="123">
        <v>3.76</v>
      </c>
      <c r="G758" s="134">
        <v>1</v>
      </c>
      <c r="H758" s="123">
        <f t="shared" si="11"/>
        <v>0.8</v>
      </c>
    </row>
    <row r="759" spans="1:8" x14ac:dyDescent="0.2">
      <c r="A759" s="68" t="s">
        <v>705</v>
      </c>
      <c r="B759" s="133" t="s">
        <v>1544</v>
      </c>
      <c r="C759" s="68" t="s">
        <v>1925</v>
      </c>
      <c r="D759" s="68" t="s">
        <v>1900</v>
      </c>
      <c r="E759" s="124">
        <v>1.1379999999999999</v>
      </c>
      <c r="F759" s="123">
        <v>5.4</v>
      </c>
      <c r="G759" s="134">
        <v>1</v>
      </c>
      <c r="H759" s="123">
        <f t="shared" si="11"/>
        <v>0.95</v>
      </c>
    </row>
    <row r="760" spans="1:8" x14ac:dyDescent="0.2">
      <c r="A760" s="68" t="s">
        <v>706</v>
      </c>
      <c r="B760" s="133" t="s">
        <v>1544</v>
      </c>
      <c r="C760" s="68" t="s">
        <v>1925</v>
      </c>
      <c r="D760" s="68" t="s">
        <v>1900</v>
      </c>
      <c r="E760" s="124">
        <v>2.0954000000000002</v>
      </c>
      <c r="F760" s="123">
        <v>8.83</v>
      </c>
      <c r="G760" s="134">
        <v>1</v>
      </c>
      <c r="H760" s="123">
        <f t="shared" si="11"/>
        <v>0.95</v>
      </c>
    </row>
    <row r="761" spans="1:8" x14ac:dyDescent="0.2">
      <c r="A761" s="68" t="s">
        <v>707</v>
      </c>
      <c r="B761" s="133" t="s">
        <v>1545</v>
      </c>
      <c r="C761" s="68" t="s">
        <v>1925</v>
      </c>
      <c r="D761" s="68" t="s">
        <v>1900</v>
      </c>
      <c r="E761" s="124">
        <v>0.44600000000000001</v>
      </c>
      <c r="F761" s="123">
        <v>2.14</v>
      </c>
      <c r="G761" s="134">
        <v>1</v>
      </c>
      <c r="H761" s="123">
        <f t="shared" si="11"/>
        <v>0.8</v>
      </c>
    </row>
    <row r="762" spans="1:8" x14ac:dyDescent="0.2">
      <c r="A762" s="68" t="s">
        <v>708</v>
      </c>
      <c r="B762" s="133" t="s">
        <v>1545</v>
      </c>
      <c r="C762" s="68" t="s">
        <v>1925</v>
      </c>
      <c r="D762" s="68" t="s">
        <v>1900</v>
      </c>
      <c r="E762" s="124">
        <v>0.58189999999999997</v>
      </c>
      <c r="F762" s="123">
        <v>2.59</v>
      </c>
      <c r="G762" s="134">
        <v>1</v>
      </c>
      <c r="H762" s="123">
        <f t="shared" si="11"/>
        <v>0.8</v>
      </c>
    </row>
    <row r="763" spans="1:8" x14ac:dyDescent="0.2">
      <c r="A763" s="68" t="s">
        <v>709</v>
      </c>
      <c r="B763" s="133" t="s">
        <v>1545</v>
      </c>
      <c r="C763" s="68" t="s">
        <v>1925</v>
      </c>
      <c r="D763" s="68" t="s">
        <v>1900</v>
      </c>
      <c r="E763" s="124">
        <v>0.81220000000000003</v>
      </c>
      <c r="F763" s="123">
        <v>3.53</v>
      </c>
      <c r="G763" s="134">
        <v>1</v>
      </c>
      <c r="H763" s="123">
        <f t="shared" si="11"/>
        <v>0.95</v>
      </c>
    </row>
    <row r="764" spans="1:8" x14ac:dyDescent="0.2">
      <c r="A764" s="68" t="s">
        <v>710</v>
      </c>
      <c r="B764" s="133" t="s">
        <v>1545</v>
      </c>
      <c r="C764" s="68" t="s">
        <v>1925</v>
      </c>
      <c r="D764" s="68" t="s">
        <v>1900</v>
      </c>
      <c r="E764" s="124">
        <v>1.7311000000000001</v>
      </c>
      <c r="F764" s="123">
        <v>6.71</v>
      </c>
      <c r="G764" s="134">
        <v>1</v>
      </c>
      <c r="H764" s="123">
        <f t="shared" si="11"/>
        <v>0.95</v>
      </c>
    </row>
    <row r="765" spans="1:8" x14ac:dyDescent="0.2">
      <c r="A765" s="68" t="s">
        <v>1447</v>
      </c>
      <c r="B765" s="133" t="s">
        <v>1546</v>
      </c>
      <c r="C765" s="68" t="s">
        <v>1925</v>
      </c>
      <c r="D765" s="68" t="s">
        <v>1900</v>
      </c>
      <c r="E765" s="124">
        <v>0.47770000000000001</v>
      </c>
      <c r="F765" s="123">
        <v>2.54</v>
      </c>
      <c r="G765" s="134">
        <v>1</v>
      </c>
      <c r="H765" s="123">
        <f t="shared" si="11"/>
        <v>0.8</v>
      </c>
    </row>
    <row r="766" spans="1:8" x14ac:dyDescent="0.2">
      <c r="A766" s="68" t="s">
        <v>1448</v>
      </c>
      <c r="B766" s="133" t="s">
        <v>1546</v>
      </c>
      <c r="C766" s="68" t="s">
        <v>1925</v>
      </c>
      <c r="D766" s="68" t="s">
        <v>1900</v>
      </c>
      <c r="E766" s="124">
        <v>0.64</v>
      </c>
      <c r="F766" s="123">
        <v>3.5</v>
      </c>
      <c r="G766" s="134">
        <v>1</v>
      </c>
      <c r="H766" s="123">
        <f t="shared" si="11"/>
        <v>0.8</v>
      </c>
    </row>
    <row r="767" spans="1:8" x14ac:dyDescent="0.2">
      <c r="A767" s="68" t="s">
        <v>1449</v>
      </c>
      <c r="B767" s="133" t="s">
        <v>1546</v>
      </c>
      <c r="C767" s="68" t="s">
        <v>1925</v>
      </c>
      <c r="D767" s="68" t="s">
        <v>1900</v>
      </c>
      <c r="E767" s="124">
        <v>0.96389999999999998</v>
      </c>
      <c r="F767" s="123">
        <v>5.2</v>
      </c>
      <c r="G767" s="134">
        <v>1</v>
      </c>
      <c r="H767" s="123">
        <f t="shared" si="11"/>
        <v>0.95</v>
      </c>
    </row>
    <row r="768" spans="1:8" x14ac:dyDescent="0.2">
      <c r="A768" s="68" t="s">
        <v>1450</v>
      </c>
      <c r="B768" s="133" t="s">
        <v>1546</v>
      </c>
      <c r="C768" s="68" t="s">
        <v>1925</v>
      </c>
      <c r="D768" s="68" t="s">
        <v>1900</v>
      </c>
      <c r="E768" s="124">
        <v>1.8695999999999999</v>
      </c>
      <c r="F768" s="123">
        <v>8.5399999999999991</v>
      </c>
      <c r="G768" s="134">
        <v>1</v>
      </c>
      <c r="H768" s="123">
        <f t="shared" si="11"/>
        <v>0.95</v>
      </c>
    </row>
    <row r="769" spans="1:8" x14ac:dyDescent="0.2">
      <c r="A769" s="68" t="s">
        <v>1451</v>
      </c>
      <c r="B769" s="133" t="s">
        <v>1547</v>
      </c>
      <c r="C769" s="68" t="s">
        <v>1925</v>
      </c>
      <c r="D769" s="68" t="s">
        <v>1900</v>
      </c>
      <c r="E769" s="124">
        <v>0.51900000000000002</v>
      </c>
      <c r="F769" s="123">
        <v>2.19</v>
      </c>
      <c r="G769" s="134">
        <v>1</v>
      </c>
      <c r="H769" s="123">
        <f t="shared" si="11"/>
        <v>0.8</v>
      </c>
    </row>
    <row r="770" spans="1:8" x14ac:dyDescent="0.2">
      <c r="A770" s="68" t="s">
        <v>1452</v>
      </c>
      <c r="B770" s="133" t="s">
        <v>1547</v>
      </c>
      <c r="C770" s="68" t="s">
        <v>1925</v>
      </c>
      <c r="D770" s="68" t="s">
        <v>1900</v>
      </c>
      <c r="E770" s="124">
        <v>0.71889999999999998</v>
      </c>
      <c r="F770" s="123">
        <v>3.28</v>
      </c>
      <c r="G770" s="134">
        <v>1</v>
      </c>
      <c r="H770" s="123">
        <f t="shared" si="11"/>
        <v>0.8</v>
      </c>
    </row>
    <row r="771" spans="1:8" x14ac:dyDescent="0.2">
      <c r="A771" s="68" t="s">
        <v>1453</v>
      </c>
      <c r="B771" s="133" t="s">
        <v>1547</v>
      </c>
      <c r="C771" s="68" t="s">
        <v>1925</v>
      </c>
      <c r="D771" s="68" t="s">
        <v>1900</v>
      </c>
      <c r="E771" s="124">
        <v>1.1631</v>
      </c>
      <c r="F771" s="123">
        <v>5.9</v>
      </c>
      <c r="G771" s="134">
        <v>1</v>
      </c>
      <c r="H771" s="123">
        <f t="shared" si="11"/>
        <v>0.95</v>
      </c>
    </row>
    <row r="772" spans="1:8" x14ac:dyDescent="0.2">
      <c r="A772" s="68" t="s">
        <v>1454</v>
      </c>
      <c r="B772" s="133" t="s">
        <v>1547</v>
      </c>
      <c r="C772" s="68" t="s">
        <v>1925</v>
      </c>
      <c r="D772" s="68" t="s">
        <v>1900</v>
      </c>
      <c r="E772" s="124">
        <v>2.0832999999999999</v>
      </c>
      <c r="F772" s="123">
        <v>9.0500000000000007</v>
      </c>
      <c r="G772" s="134">
        <v>1</v>
      </c>
      <c r="H772" s="123">
        <f t="shared" si="11"/>
        <v>0.95</v>
      </c>
    </row>
    <row r="773" spans="1:8" x14ac:dyDescent="0.2">
      <c r="A773" s="68" t="s">
        <v>711</v>
      </c>
      <c r="B773" s="133" t="s">
        <v>1548</v>
      </c>
      <c r="C773" s="68" t="s">
        <v>1924</v>
      </c>
      <c r="D773" s="68" t="s">
        <v>1898</v>
      </c>
      <c r="E773" s="124">
        <v>4.6116000000000001</v>
      </c>
      <c r="F773" s="123">
        <v>4.25</v>
      </c>
      <c r="G773" s="134">
        <v>1.5</v>
      </c>
      <c r="H773" s="123">
        <f t="shared" si="11"/>
        <v>0.8</v>
      </c>
    </row>
    <row r="774" spans="1:8" x14ac:dyDescent="0.2">
      <c r="A774" s="68" t="s">
        <v>712</v>
      </c>
      <c r="B774" s="133" t="s">
        <v>1548</v>
      </c>
      <c r="C774" s="68" t="s">
        <v>1924</v>
      </c>
      <c r="D774" s="68" t="s">
        <v>1898</v>
      </c>
      <c r="E774" s="124">
        <v>5.0956999999999999</v>
      </c>
      <c r="F774" s="123">
        <v>4.72</v>
      </c>
      <c r="G774" s="134">
        <v>1.5</v>
      </c>
      <c r="H774" s="123">
        <f t="shared" si="11"/>
        <v>0.8</v>
      </c>
    </row>
    <row r="775" spans="1:8" x14ac:dyDescent="0.2">
      <c r="A775" s="68" t="s">
        <v>713</v>
      </c>
      <c r="B775" s="133" t="s">
        <v>1548</v>
      </c>
      <c r="C775" s="68" t="s">
        <v>1924</v>
      </c>
      <c r="D775" s="68" t="s">
        <v>1898</v>
      </c>
      <c r="E775" s="124">
        <v>6.0168999999999997</v>
      </c>
      <c r="F775" s="123">
        <v>6.53</v>
      </c>
      <c r="G775" s="134">
        <v>1.5</v>
      </c>
      <c r="H775" s="123">
        <f t="shared" si="11"/>
        <v>0.95</v>
      </c>
    </row>
    <row r="776" spans="1:8" x14ac:dyDescent="0.2">
      <c r="A776" s="68" t="s">
        <v>714</v>
      </c>
      <c r="B776" s="133" t="s">
        <v>1548</v>
      </c>
      <c r="C776" s="68" t="s">
        <v>1924</v>
      </c>
      <c r="D776" s="68" t="s">
        <v>1898</v>
      </c>
      <c r="E776" s="124">
        <v>9.5176999999999996</v>
      </c>
      <c r="F776" s="123">
        <v>14.98</v>
      </c>
      <c r="G776" s="134">
        <v>1.5</v>
      </c>
      <c r="H776" s="123">
        <f t="shared" si="11"/>
        <v>0.95</v>
      </c>
    </row>
    <row r="777" spans="1:8" x14ac:dyDescent="0.2">
      <c r="A777" s="68" t="s">
        <v>715</v>
      </c>
      <c r="B777" s="133" t="s">
        <v>1549</v>
      </c>
      <c r="C777" s="68" t="s">
        <v>1925</v>
      </c>
      <c r="D777" s="68" t="s">
        <v>1916</v>
      </c>
      <c r="E777" s="124">
        <v>1.5448</v>
      </c>
      <c r="F777" s="123">
        <v>4.0999999999999996</v>
      </c>
      <c r="G777" s="134">
        <v>1</v>
      </c>
      <c r="H777" s="123">
        <f t="shared" si="11"/>
        <v>0.8</v>
      </c>
    </row>
    <row r="778" spans="1:8" x14ac:dyDescent="0.2">
      <c r="A778" s="68" t="s">
        <v>716</v>
      </c>
      <c r="B778" s="133" t="s">
        <v>1549</v>
      </c>
      <c r="C778" s="68" t="s">
        <v>1925</v>
      </c>
      <c r="D778" s="68" t="s">
        <v>1916</v>
      </c>
      <c r="E778" s="124">
        <v>2.2907999999999999</v>
      </c>
      <c r="F778" s="123">
        <v>5.68</v>
      </c>
      <c r="G778" s="134">
        <v>1</v>
      </c>
      <c r="H778" s="123">
        <f t="shared" ref="H778:H841" si="12">IF(_xlfn.NUMBERVALUE(RIGHT($A778,1))&gt;2,0.95,0.8)</f>
        <v>0.8</v>
      </c>
    </row>
    <row r="779" spans="1:8" x14ac:dyDescent="0.2">
      <c r="A779" s="68" t="s">
        <v>717</v>
      </c>
      <c r="B779" s="133" t="s">
        <v>1549</v>
      </c>
      <c r="C779" s="68" t="s">
        <v>1925</v>
      </c>
      <c r="D779" s="68" t="s">
        <v>1916</v>
      </c>
      <c r="E779" s="124">
        <v>3.0160999999999998</v>
      </c>
      <c r="F779" s="123">
        <v>8.1300000000000008</v>
      </c>
      <c r="G779" s="134">
        <v>1</v>
      </c>
      <c r="H779" s="123">
        <f t="shared" si="12"/>
        <v>0.95</v>
      </c>
    </row>
    <row r="780" spans="1:8" x14ac:dyDescent="0.2">
      <c r="A780" s="68" t="s">
        <v>718</v>
      </c>
      <c r="B780" s="133" t="s">
        <v>1549</v>
      </c>
      <c r="C780" s="68" t="s">
        <v>1925</v>
      </c>
      <c r="D780" s="68" t="s">
        <v>1916</v>
      </c>
      <c r="E780" s="124">
        <v>6.4703999999999997</v>
      </c>
      <c r="F780" s="123">
        <v>19.27</v>
      </c>
      <c r="G780" s="134">
        <v>1</v>
      </c>
      <c r="H780" s="123">
        <f t="shared" si="12"/>
        <v>0.95</v>
      </c>
    </row>
    <row r="781" spans="1:8" x14ac:dyDescent="0.2">
      <c r="A781" s="68" t="s">
        <v>719</v>
      </c>
      <c r="B781" s="133" t="s">
        <v>1795</v>
      </c>
      <c r="C781" s="68" t="s">
        <v>1925</v>
      </c>
      <c r="D781" s="68" t="s">
        <v>1916</v>
      </c>
      <c r="E781" s="124">
        <v>1.4073</v>
      </c>
      <c r="F781" s="123">
        <v>2.5499999999999998</v>
      </c>
      <c r="G781" s="134">
        <v>1</v>
      </c>
      <c r="H781" s="123">
        <f t="shared" si="12"/>
        <v>0.8</v>
      </c>
    </row>
    <row r="782" spans="1:8" x14ac:dyDescent="0.2">
      <c r="A782" s="68" t="s">
        <v>720</v>
      </c>
      <c r="B782" s="133" t="s">
        <v>1795</v>
      </c>
      <c r="C782" s="68" t="s">
        <v>1925</v>
      </c>
      <c r="D782" s="68" t="s">
        <v>1916</v>
      </c>
      <c r="E782" s="124">
        <v>1.6171</v>
      </c>
      <c r="F782" s="123">
        <v>3.39</v>
      </c>
      <c r="G782" s="134">
        <v>1</v>
      </c>
      <c r="H782" s="123">
        <f t="shared" si="12"/>
        <v>0.8</v>
      </c>
    </row>
    <row r="783" spans="1:8" x14ac:dyDescent="0.2">
      <c r="A783" s="68" t="s">
        <v>721</v>
      </c>
      <c r="B783" s="133" t="s">
        <v>1795</v>
      </c>
      <c r="C783" s="68" t="s">
        <v>1925</v>
      </c>
      <c r="D783" s="68" t="s">
        <v>1916</v>
      </c>
      <c r="E783" s="124">
        <v>2.4561000000000002</v>
      </c>
      <c r="F783" s="123">
        <v>6.39</v>
      </c>
      <c r="G783" s="134">
        <v>1</v>
      </c>
      <c r="H783" s="123">
        <f t="shared" si="12"/>
        <v>0.95</v>
      </c>
    </row>
    <row r="784" spans="1:8" x14ac:dyDescent="0.2">
      <c r="A784" s="68" t="s">
        <v>722</v>
      </c>
      <c r="B784" s="133" t="s">
        <v>1795</v>
      </c>
      <c r="C784" s="68" t="s">
        <v>1925</v>
      </c>
      <c r="D784" s="68" t="s">
        <v>1916</v>
      </c>
      <c r="E784" s="124">
        <v>4.4911000000000003</v>
      </c>
      <c r="F784" s="123">
        <v>12.24</v>
      </c>
      <c r="G784" s="134">
        <v>1</v>
      </c>
      <c r="H784" s="123">
        <f t="shared" si="12"/>
        <v>0.95</v>
      </c>
    </row>
    <row r="785" spans="1:8" x14ac:dyDescent="0.2">
      <c r="A785" s="68" t="s">
        <v>723</v>
      </c>
      <c r="B785" s="133" t="s">
        <v>1796</v>
      </c>
      <c r="C785" s="68" t="s">
        <v>1925</v>
      </c>
      <c r="D785" s="68" t="s">
        <v>1916</v>
      </c>
      <c r="E785" s="124">
        <v>1.2437</v>
      </c>
      <c r="F785" s="123">
        <v>2.15</v>
      </c>
      <c r="G785" s="134">
        <v>1</v>
      </c>
      <c r="H785" s="123">
        <f t="shared" si="12"/>
        <v>0.8</v>
      </c>
    </row>
    <row r="786" spans="1:8" x14ac:dyDescent="0.2">
      <c r="A786" s="68" t="s">
        <v>724</v>
      </c>
      <c r="B786" s="133" t="s">
        <v>1796</v>
      </c>
      <c r="C786" s="68" t="s">
        <v>1925</v>
      </c>
      <c r="D786" s="68" t="s">
        <v>1916</v>
      </c>
      <c r="E786" s="124">
        <v>1.476</v>
      </c>
      <c r="F786" s="123">
        <v>3.05</v>
      </c>
      <c r="G786" s="134">
        <v>1</v>
      </c>
      <c r="H786" s="123">
        <f t="shared" si="12"/>
        <v>0.8</v>
      </c>
    </row>
    <row r="787" spans="1:8" x14ac:dyDescent="0.2">
      <c r="A787" s="68" t="s">
        <v>725</v>
      </c>
      <c r="B787" s="133" t="s">
        <v>1796</v>
      </c>
      <c r="C787" s="68" t="s">
        <v>1925</v>
      </c>
      <c r="D787" s="68" t="s">
        <v>1916</v>
      </c>
      <c r="E787" s="124">
        <v>2.2439</v>
      </c>
      <c r="F787" s="123">
        <v>6.97</v>
      </c>
      <c r="G787" s="134">
        <v>1</v>
      </c>
      <c r="H787" s="123">
        <f t="shared" si="12"/>
        <v>0.95</v>
      </c>
    </row>
    <row r="788" spans="1:8" x14ac:dyDescent="0.2">
      <c r="A788" s="68" t="s">
        <v>726</v>
      </c>
      <c r="B788" s="133" t="s">
        <v>1796</v>
      </c>
      <c r="C788" s="68" t="s">
        <v>1925</v>
      </c>
      <c r="D788" s="68" t="s">
        <v>1916</v>
      </c>
      <c r="E788" s="124">
        <v>4.1360999999999999</v>
      </c>
      <c r="F788" s="123">
        <v>13.07</v>
      </c>
      <c r="G788" s="134">
        <v>1</v>
      </c>
      <c r="H788" s="123">
        <f t="shared" si="12"/>
        <v>0.95</v>
      </c>
    </row>
    <row r="789" spans="1:8" x14ac:dyDescent="0.2">
      <c r="A789" s="68" t="s">
        <v>727</v>
      </c>
      <c r="B789" s="133" t="s">
        <v>1952</v>
      </c>
      <c r="C789" s="68" t="s">
        <v>1925</v>
      </c>
      <c r="D789" s="68" t="s">
        <v>1901</v>
      </c>
      <c r="E789" s="124">
        <v>1.1396999999999999</v>
      </c>
      <c r="F789" s="123">
        <v>2.4500000000000002</v>
      </c>
      <c r="G789" s="134">
        <v>1</v>
      </c>
      <c r="H789" s="123">
        <f t="shared" si="12"/>
        <v>0.8</v>
      </c>
    </row>
    <row r="790" spans="1:8" x14ac:dyDescent="0.2">
      <c r="A790" s="68" t="s">
        <v>728</v>
      </c>
      <c r="B790" s="133" t="s">
        <v>1952</v>
      </c>
      <c r="C790" s="68" t="s">
        <v>1925</v>
      </c>
      <c r="D790" s="68" t="s">
        <v>1901</v>
      </c>
      <c r="E790" s="124">
        <v>1.6138999999999999</v>
      </c>
      <c r="F790" s="123">
        <v>4.71</v>
      </c>
      <c r="G790" s="134">
        <v>1</v>
      </c>
      <c r="H790" s="123">
        <f t="shared" si="12"/>
        <v>0.8</v>
      </c>
    </row>
    <row r="791" spans="1:8" x14ac:dyDescent="0.2">
      <c r="A791" s="68" t="s">
        <v>729</v>
      </c>
      <c r="B791" s="133" t="s">
        <v>1952</v>
      </c>
      <c r="C791" s="68" t="s">
        <v>1925</v>
      </c>
      <c r="D791" s="68" t="s">
        <v>1901</v>
      </c>
      <c r="E791" s="124">
        <v>2.4487999999999999</v>
      </c>
      <c r="F791" s="123">
        <v>8.84</v>
      </c>
      <c r="G791" s="134">
        <v>1</v>
      </c>
      <c r="H791" s="123">
        <f t="shared" si="12"/>
        <v>0.95</v>
      </c>
    </row>
    <row r="792" spans="1:8" x14ac:dyDescent="0.2">
      <c r="A792" s="68" t="s">
        <v>730</v>
      </c>
      <c r="B792" s="133" t="s">
        <v>1952</v>
      </c>
      <c r="C792" s="68" t="s">
        <v>1925</v>
      </c>
      <c r="D792" s="68" t="s">
        <v>1901</v>
      </c>
      <c r="E792" s="124">
        <v>4.5068000000000001</v>
      </c>
      <c r="F792" s="123">
        <v>14.93</v>
      </c>
      <c r="G792" s="134">
        <v>1</v>
      </c>
      <c r="H792" s="123">
        <f t="shared" si="12"/>
        <v>0.95</v>
      </c>
    </row>
    <row r="793" spans="1:8" x14ac:dyDescent="0.2">
      <c r="A793" s="68" t="s">
        <v>731</v>
      </c>
      <c r="B793" s="133" t="s">
        <v>1550</v>
      </c>
      <c r="C793" s="68" t="s">
        <v>1925</v>
      </c>
      <c r="D793" s="68" t="s">
        <v>1916</v>
      </c>
      <c r="E793" s="124">
        <v>1.0258</v>
      </c>
      <c r="F793" s="123">
        <v>2.0699999999999998</v>
      </c>
      <c r="G793" s="134">
        <v>1</v>
      </c>
      <c r="H793" s="123">
        <f t="shared" si="12"/>
        <v>0.8</v>
      </c>
    </row>
    <row r="794" spans="1:8" x14ac:dyDescent="0.2">
      <c r="A794" s="68" t="s">
        <v>732</v>
      </c>
      <c r="B794" s="133" t="s">
        <v>1550</v>
      </c>
      <c r="C794" s="68" t="s">
        <v>1925</v>
      </c>
      <c r="D794" s="68" t="s">
        <v>1916</v>
      </c>
      <c r="E794" s="124">
        <v>1.2628999999999999</v>
      </c>
      <c r="F794" s="123">
        <v>3.76</v>
      </c>
      <c r="G794" s="134">
        <v>1</v>
      </c>
      <c r="H794" s="123">
        <f t="shared" si="12"/>
        <v>0.8</v>
      </c>
    </row>
    <row r="795" spans="1:8" x14ac:dyDescent="0.2">
      <c r="A795" s="68" t="s">
        <v>733</v>
      </c>
      <c r="B795" s="133" t="s">
        <v>1550</v>
      </c>
      <c r="C795" s="68" t="s">
        <v>1925</v>
      </c>
      <c r="D795" s="68" t="s">
        <v>1916</v>
      </c>
      <c r="E795" s="124">
        <v>1.9148000000000001</v>
      </c>
      <c r="F795" s="123">
        <v>7.72</v>
      </c>
      <c r="G795" s="134">
        <v>1</v>
      </c>
      <c r="H795" s="123">
        <f t="shared" si="12"/>
        <v>0.95</v>
      </c>
    </row>
    <row r="796" spans="1:8" x14ac:dyDescent="0.2">
      <c r="A796" s="68" t="s">
        <v>734</v>
      </c>
      <c r="B796" s="133" t="s">
        <v>1550</v>
      </c>
      <c r="C796" s="68" t="s">
        <v>1925</v>
      </c>
      <c r="D796" s="68" t="s">
        <v>1916</v>
      </c>
      <c r="E796" s="124">
        <v>3.6448</v>
      </c>
      <c r="F796" s="123">
        <v>14.4</v>
      </c>
      <c r="G796" s="134">
        <v>1</v>
      </c>
      <c r="H796" s="123">
        <f t="shared" si="12"/>
        <v>0.95</v>
      </c>
    </row>
    <row r="797" spans="1:8" x14ac:dyDescent="0.2">
      <c r="A797" s="68" t="s">
        <v>735</v>
      </c>
      <c r="B797" s="133" t="s">
        <v>1797</v>
      </c>
      <c r="C797" s="68" t="s">
        <v>1925</v>
      </c>
      <c r="D797" s="68" t="s">
        <v>1916</v>
      </c>
      <c r="E797" s="124">
        <v>0.86580000000000001</v>
      </c>
      <c r="F797" s="123">
        <v>1.88</v>
      </c>
      <c r="G797" s="134">
        <v>1</v>
      </c>
      <c r="H797" s="123">
        <f t="shared" si="12"/>
        <v>0.8</v>
      </c>
    </row>
    <row r="798" spans="1:8" x14ac:dyDescent="0.2">
      <c r="A798" s="68" t="s">
        <v>736</v>
      </c>
      <c r="B798" s="133" t="s">
        <v>1797</v>
      </c>
      <c r="C798" s="68" t="s">
        <v>1925</v>
      </c>
      <c r="D798" s="68" t="s">
        <v>1916</v>
      </c>
      <c r="E798" s="124">
        <v>1.0418000000000001</v>
      </c>
      <c r="F798" s="123">
        <v>3</v>
      </c>
      <c r="G798" s="134">
        <v>1</v>
      </c>
      <c r="H798" s="123">
        <f t="shared" si="12"/>
        <v>0.8</v>
      </c>
    </row>
    <row r="799" spans="1:8" x14ac:dyDescent="0.2">
      <c r="A799" s="68" t="s">
        <v>737</v>
      </c>
      <c r="B799" s="133" t="s">
        <v>1797</v>
      </c>
      <c r="C799" s="68" t="s">
        <v>1925</v>
      </c>
      <c r="D799" s="68" t="s">
        <v>1916</v>
      </c>
      <c r="E799" s="124">
        <v>1.7388999999999999</v>
      </c>
      <c r="F799" s="123">
        <v>6.78</v>
      </c>
      <c r="G799" s="134">
        <v>1</v>
      </c>
      <c r="H799" s="123">
        <f t="shared" si="12"/>
        <v>0.95</v>
      </c>
    </row>
    <row r="800" spans="1:8" x14ac:dyDescent="0.2">
      <c r="A800" s="68" t="s">
        <v>738</v>
      </c>
      <c r="B800" s="133" t="s">
        <v>1797</v>
      </c>
      <c r="C800" s="68" t="s">
        <v>1925</v>
      </c>
      <c r="D800" s="68" t="s">
        <v>1916</v>
      </c>
      <c r="E800" s="124">
        <v>3.1049000000000002</v>
      </c>
      <c r="F800" s="123">
        <v>12.35</v>
      </c>
      <c r="G800" s="134">
        <v>1</v>
      </c>
      <c r="H800" s="123">
        <f t="shared" si="12"/>
        <v>0.95</v>
      </c>
    </row>
    <row r="801" spans="1:8" x14ac:dyDescent="0.2">
      <c r="A801" s="68" t="s">
        <v>739</v>
      </c>
      <c r="B801" s="133" t="s">
        <v>1798</v>
      </c>
      <c r="C801" s="68" t="s">
        <v>1925</v>
      </c>
      <c r="D801" s="68" t="s">
        <v>1916</v>
      </c>
      <c r="E801" s="124">
        <v>1.4452</v>
      </c>
      <c r="F801" s="123">
        <v>3.06</v>
      </c>
      <c r="G801" s="134">
        <v>1</v>
      </c>
      <c r="H801" s="123">
        <f t="shared" si="12"/>
        <v>0.8</v>
      </c>
    </row>
    <row r="802" spans="1:8" x14ac:dyDescent="0.2">
      <c r="A802" s="68" t="s">
        <v>740</v>
      </c>
      <c r="B802" s="133" t="s">
        <v>1798</v>
      </c>
      <c r="C802" s="68" t="s">
        <v>1925</v>
      </c>
      <c r="D802" s="68" t="s">
        <v>1916</v>
      </c>
      <c r="E802" s="124">
        <v>1.6152</v>
      </c>
      <c r="F802" s="123">
        <v>4.28</v>
      </c>
      <c r="G802" s="134">
        <v>1</v>
      </c>
      <c r="H802" s="123">
        <f t="shared" si="12"/>
        <v>0.8</v>
      </c>
    </row>
    <row r="803" spans="1:8" x14ac:dyDescent="0.2">
      <c r="A803" s="68" t="s">
        <v>741</v>
      </c>
      <c r="B803" s="133" t="s">
        <v>1798</v>
      </c>
      <c r="C803" s="68" t="s">
        <v>1925</v>
      </c>
      <c r="D803" s="68" t="s">
        <v>1916</v>
      </c>
      <c r="E803" s="124">
        <v>2.2877000000000001</v>
      </c>
      <c r="F803" s="123">
        <v>7.8</v>
      </c>
      <c r="G803" s="134">
        <v>1</v>
      </c>
      <c r="H803" s="123">
        <f t="shared" si="12"/>
        <v>0.95</v>
      </c>
    </row>
    <row r="804" spans="1:8" x14ac:dyDescent="0.2">
      <c r="A804" s="68" t="s">
        <v>742</v>
      </c>
      <c r="B804" s="133" t="s">
        <v>1798</v>
      </c>
      <c r="C804" s="68" t="s">
        <v>1925</v>
      </c>
      <c r="D804" s="68" t="s">
        <v>1916</v>
      </c>
      <c r="E804" s="124">
        <v>4.8597000000000001</v>
      </c>
      <c r="F804" s="123">
        <v>16.170000000000002</v>
      </c>
      <c r="G804" s="134">
        <v>1</v>
      </c>
      <c r="H804" s="123">
        <f t="shared" si="12"/>
        <v>0.95</v>
      </c>
    </row>
    <row r="805" spans="1:8" x14ac:dyDescent="0.2">
      <c r="A805" s="68" t="s">
        <v>743</v>
      </c>
      <c r="B805" s="133" t="s">
        <v>1799</v>
      </c>
      <c r="C805" s="68" t="s">
        <v>1925</v>
      </c>
      <c r="D805" s="68" t="s">
        <v>1904</v>
      </c>
      <c r="E805" s="124">
        <v>0.83009999999999995</v>
      </c>
      <c r="F805" s="123">
        <v>2.54</v>
      </c>
      <c r="G805" s="134">
        <v>1</v>
      </c>
      <c r="H805" s="123">
        <f t="shared" si="12"/>
        <v>0.8</v>
      </c>
    </row>
    <row r="806" spans="1:8" x14ac:dyDescent="0.2">
      <c r="A806" s="68" t="s">
        <v>744</v>
      </c>
      <c r="B806" s="133" t="s">
        <v>1799</v>
      </c>
      <c r="C806" s="68" t="s">
        <v>1925</v>
      </c>
      <c r="D806" s="68" t="s">
        <v>1904</v>
      </c>
      <c r="E806" s="124">
        <v>0.86429999999999996</v>
      </c>
      <c r="F806" s="123">
        <v>3.86</v>
      </c>
      <c r="G806" s="134">
        <v>1</v>
      </c>
      <c r="H806" s="123">
        <f t="shared" si="12"/>
        <v>0.8</v>
      </c>
    </row>
    <row r="807" spans="1:8" x14ac:dyDescent="0.2">
      <c r="A807" s="68" t="s">
        <v>745</v>
      </c>
      <c r="B807" s="133" t="s">
        <v>1799</v>
      </c>
      <c r="C807" s="68" t="s">
        <v>1925</v>
      </c>
      <c r="D807" s="68" t="s">
        <v>1904</v>
      </c>
      <c r="E807" s="124">
        <v>1.3052999999999999</v>
      </c>
      <c r="F807" s="123">
        <v>6.1</v>
      </c>
      <c r="G807" s="134">
        <v>1</v>
      </c>
      <c r="H807" s="123">
        <f t="shared" si="12"/>
        <v>0.95</v>
      </c>
    </row>
    <row r="808" spans="1:8" x14ac:dyDescent="0.2">
      <c r="A808" s="68" t="s">
        <v>746</v>
      </c>
      <c r="B808" s="133" t="s">
        <v>1799</v>
      </c>
      <c r="C808" s="68" t="s">
        <v>1925</v>
      </c>
      <c r="D808" s="68" t="s">
        <v>1904</v>
      </c>
      <c r="E808" s="124">
        <v>2.1583999999999999</v>
      </c>
      <c r="F808" s="123">
        <v>9.74</v>
      </c>
      <c r="G808" s="134">
        <v>1</v>
      </c>
      <c r="H808" s="123">
        <f t="shared" si="12"/>
        <v>0.95</v>
      </c>
    </row>
    <row r="809" spans="1:8" x14ac:dyDescent="0.2">
      <c r="A809" s="68" t="s">
        <v>747</v>
      </c>
      <c r="B809" s="133" t="s">
        <v>1800</v>
      </c>
      <c r="C809" s="68" t="s">
        <v>1925</v>
      </c>
      <c r="D809" s="68" t="s">
        <v>1900</v>
      </c>
      <c r="E809" s="124">
        <v>0.50109999999999999</v>
      </c>
      <c r="F809" s="123">
        <v>2.36</v>
      </c>
      <c r="G809" s="134">
        <v>1</v>
      </c>
      <c r="H809" s="123">
        <f t="shared" si="12"/>
        <v>0.8</v>
      </c>
    </row>
    <row r="810" spans="1:8" x14ac:dyDescent="0.2">
      <c r="A810" s="68" t="s">
        <v>748</v>
      </c>
      <c r="B810" s="133" t="s">
        <v>1800</v>
      </c>
      <c r="C810" s="68" t="s">
        <v>1925</v>
      </c>
      <c r="D810" s="68" t="s">
        <v>1900</v>
      </c>
      <c r="E810" s="124">
        <v>0.72919999999999996</v>
      </c>
      <c r="F810" s="123">
        <v>3.89</v>
      </c>
      <c r="G810" s="134">
        <v>1</v>
      </c>
      <c r="H810" s="123">
        <f t="shared" si="12"/>
        <v>0.8</v>
      </c>
    </row>
    <row r="811" spans="1:8" x14ac:dyDescent="0.2">
      <c r="A811" s="68" t="s">
        <v>749</v>
      </c>
      <c r="B811" s="133" t="s">
        <v>1800</v>
      </c>
      <c r="C811" s="68" t="s">
        <v>1925</v>
      </c>
      <c r="D811" s="68" t="s">
        <v>1900</v>
      </c>
      <c r="E811" s="124">
        <v>1.5124</v>
      </c>
      <c r="F811" s="123">
        <v>7.52</v>
      </c>
      <c r="G811" s="134">
        <v>1</v>
      </c>
      <c r="H811" s="123">
        <f t="shared" si="12"/>
        <v>0.95</v>
      </c>
    </row>
    <row r="812" spans="1:8" x14ac:dyDescent="0.2">
      <c r="A812" s="68" t="s">
        <v>750</v>
      </c>
      <c r="B812" s="133" t="s">
        <v>1800</v>
      </c>
      <c r="C812" s="68" t="s">
        <v>1925</v>
      </c>
      <c r="D812" s="68" t="s">
        <v>1900</v>
      </c>
      <c r="E812" s="124">
        <v>3.4799000000000002</v>
      </c>
      <c r="F812" s="123">
        <v>14.14</v>
      </c>
      <c r="G812" s="134">
        <v>1</v>
      </c>
      <c r="H812" s="123">
        <f t="shared" si="12"/>
        <v>0.95</v>
      </c>
    </row>
    <row r="813" spans="1:8" x14ac:dyDescent="0.2">
      <c r="A813" s="68" t="s">
        <v>751</v>
      </c>
      <c r="B813" s="133" t="s">
        <v>1801</v>
      </c>
      <c r="C813" s="68" t="s">
        <v>1925</v>
      </c>
      <c r="D813" s="68" t="s">
        <v>1900</v>
      </c>
      <c r="E813" s="124">
        <v>0.503</v>
      </c>
      <c r="F813" s="123">
        <v>2.58</v>
      </c>
      <c r="G813" s="134">
        <v>1</v>
      </c>
      <c r="H813" s="123">
        <f t="shared" si="12"/>
        <v>0.8</v>
      </c>
    </row>
    <row r="814" spans="1:8" x14ac:dyDescent="0.2">
      <c r="A814" s="68" t="s">
        <v>752</v>
      </c>
      <c r="B814" s="133" t="s">
        <v>1801</v>
      </c>
      <c r="C814" s="68" t="s">
        <v>1925</v>
      </c>
      <c r="D814" s="68" t="s">
        <v>1900</v>
      </c>
      <c r="E814" s="124">
        <v>0.60670000000000002</v>
      </c>
      <c r="F814" s="123">
        <v>3.34</v>
      </c>
      <c r="G814" s="134">
        <v>1</v>
      </c>
      <c r="H814" s="123">
        <f t="shared" si="12"/>
        <v>0.8</v>
      </c>
    </row>
    <row r="815" spans="1:8" x14ac:dyDescent="0.2">
      <c r="A815" s="68" t="s">
        <v>753</v>
      </c>
      <c r="B815" s="133" t="s">
        <v>1801</v>
      </c>
      <c r="C815" s="68" t="s">
        <v>1925</v>
      </c>
      <c r="D815" s="68" t="s">
        <v>1900</v>
      </c>
      <c r="E815" s="124">
        <v>0.83309999999999995</v>
      </c>
      <c r="F815" s="123">
        <v>4.75</v>
      </c>
      <c r="G815" s="134">
        <v>1</v>
      </c>
      <c r="H815" s="123">
        <f t="shared" si="12"/>
        <v>0.95</v>
      </c>
    </row>
    <row r="816" spans="1:8" x14ac:dyDescent="0.2">
      <c r="A816" s="68" t="s">
        <v>754</v>
      </c>
      <c r="B816" s="133" t="s">
        <v>1801</v>
      </c>
      <c r="C816" s="68" t="s">
        <v>1925</v>
      </c>
      <c r="D816" s="68" t="s">
        <v>1900</v>
      </c>
      <c r="E816" s="124">
        <v>1.4226000000000001</v>
      </c>
      <c r="F816" s="123">
        <v>7.37</v>
      </c>
      <c r="G816" s="134">
        <v>1</v>
      </c>
      <c r="H816" s="123">
        <f t="shared" si="12"/>
        <v>0.95</v>
      </c>
    </row>
    <row r="817" spans="1:8" x14ac:dyDescent="0.2">
      <c r="A817" s="68" t="s">
        <v>755</v>
      </c>
      <c r="B817" s="133" t="s">
        <v>1802</v>
      </c>
      <c r="C817" s="68" t="s">
        <v>1925</v>
      </c>
      <c r="D817" s="68" t="s">
        <v>1916</v>
      </c>
      <c r="E817" s="124">
        <v>0.55530000000000002</v>
      </c>
      <c r="F817" s="123">
        <v>1.79</v>
      </c>
      <c r="G817" s="134">
        <v>1</v>
      </c>
      <c r="H817" s="123">
        <f t="shared" si="12"/>
        <v>0.8</v>
      </c>
    </row>
    <row r="818" spans="1:8" x14ac:dyDescent="0.2">
      <c r="A818" s="68" t="s">
        <v>756</v>
      </c>
      <c r="B818" s="133" t="s">
        <v>1802</v>
      </c>
      <c r="C818" s="68" t="s">
        <v>1925</v>
      </c>
      <c r="D818" s="68" t="s">
        <v>1916</v>
      </c>
      <c r="E818" s="124">
        <v>0.66739999999999999</v>
      </c>
      <c r="F818" s="123">
        <v>2.08</v>
      </c>
      <c r="G818" s="134">
        <v>1</v>
      </c>
      <c r="H818" s="123">
        <f t="shared" si="12"/>
        <v>0.8</v>
      </c>
    </row>
    <row r="819" spans="1:8" x14ac:dyDescent="0.2">
      <c r="A819" s="68" t="s">
        <v>757</v>
      </c>
      <c r="B819" s="133" t="s">
        <v>1802</v>
      </c>
      <c r="C819" s="68" t="s">
        <v>1925</v>
      </c>
      <c r="D819" s="68" t="s">
        <v>1916</v>
      </c>
      <c r="E819" s="124">
        <v>1.08</v>
      </c>
      <c r="F819" s="123">
        <v>4.62</v>
      </c>
      <c r="G819" s="134">
        <v>1</v>
      </c>
      <c r="H819" s="123">
        <f t="shared" si="12"/>
        <v>0.95</v>
      </c>
    </row>
    <row r="820" spans="1:8" x14ac:dyDescent="0.2">
      <c r="A820" s="68" t="s">
        <v>758</v>
      </c>
      <c r="B820" s="133" t="s">
        <v>1802</v>
      </c>
      <c r="C820" s="68" t="s">
        <v>1925</v>
      </c>
      <c r="D820" s="68" t="s">
        <v>1916</v>
      </c>
      <c r="E820" s="124">
        <v>1.9955000000000001</v>
      </c>
      <c r="F820" s="123">
        <v>7.77</v>
      </c>
      <c r="G820" s="134">
        <v>1</v>
      </c>
      <c r="H820" s="123">
        <f t="shared" si="12"/>
        <v>0.95</v>
      </c>
    </row>
    <row r="821" spans="1:8" x14ac:dyDescent="0.2">
      <c r="A821" s="68" t="s">
        <v>759</v>
      </c>
      <c r="B821" s="133" t="s">
        <v>1803</v>
      </c>
      <c r="C821" s="68" t="s">
        <v>1925</v>
      </c>
      <c r="D821" s="68" t="s">
        <v>1916</v>
      </c>
      <c r="E821" s="124">
        <v>0.48180000000000001</v>
      </c>
      <c r="F821" s="123">
        <v>2.2799999999999998</v>
      </c>
      <c r="G821" s="134">
        <v>1</v>
      </c>
      <c r="H821" s="123">
        <f t="shared" si="12"/>
        <v>0.8</v>
      </c>
    </row>
    <row r="822" spans="1:8" x14ac:dyDescent="0.2">
      <c r="A822" s="68" t="s">
        <v>760</v>
      </c>
      <c r="B822" s="133" t="s">
        <v>1803</v>
      </c>
      <c r="C822" s="68" t="s">
        <v>1925</v>
      </c>
      <c r="D822" s="68" t="s">
        <v>1916</v>
      </c>
      <c r="E822" s="124">
        <v>0.66420000000000001</v>
      </c>
      <c r="F822" s="123">
        <v>3.51</v>
      </c>
      <c r="G822" s="134">
        <v>1</v>
      </c>
      <c r="H822" s="123">
        <f t="shared" si="12"/>
        <v>0.8</v>
      </c>
    </row>
    <row r="823" spans="1:8" x14ac:dyDescent="0.2">
      <c r="A823" s="68" t="s">
        <v>761</v>
      </c>
      <c r="B823" s="133" t="s">
        <v>1803</v>
      </c>
      <c r="C823" s="68" t="s">
        <v>1925</v>
      </c>
      <c r="D823" s="68" t="s">
        <v>1916</v>
      </c>
      <c r="E823" s="124">
        <v>1.0145999999999999</v>
      </c>
      <c r="F823" s="123">
        <v>4.97</v>
      </c>
      <c r="G823" s="134">
        <v>1</v>
      </c>
      <c r="H823" s="123">
        <f t="shared" si="12"/>
        <v>0.95</v>
      </c>
    </row>
    <row r="824" spans="1:8" x14ac:dyDescent="0.2">
      <c r="A824" s="68" t="s">
        <v>762</v>
      </c>
      <c r="B824" s="133" t="s">
        <v>1803</v>
      </c>
      <c r="C824" s="68" t="s">
        <v>1925</v>
      </c>
      <c r="D824" s="68" t="s">
        <v>1916</v>
      </c>
      <c r="E824" s="124">
        <v>1.7322</v>
      </c>
      <c r="F824" s="123">
        <v>7.7</v>
      </c>
      <c r="G824" s="134">
        <v>1</v>
      </c>
      <c r="H824" s="123">
        <f t="shared" si="12"/>
        <v>0.95</v>
      </c>
    </row>
    <row r="825" spans="1:8" x14ac:dyDescent="0.2">
      <c r="A825" s="68" t="s">
        <v>763</v>
      </c>
      <c r="B825" s="133" t="s">
        <v>1804</v>
      </c>
      <c r="C825" s="68" t="s">
        <v>1925</v>
      </c>
      <c r="D825" s="68" t="s">
        <v>1900</v>
      </c>
      <c r="E825" s="124">
        <v>0.5373</v>
      </c>
      <c r="F825" s="123">
        <v>2.46</v>
      </c>
      <c r="G825" s="134">
        <v>1</v>
      </c>
      <c r="H825" s="123">
        <f t="shared" si="12"/>
        <v>0.8</v>
      </c>
    </row>
    <row r="826" spans="1:8" x14ac:dyDescent="0.2">
      <c r="A826" s="68" t="s">
        <v>764</v>
      </c>
      <c r="B826" s="133" t="s">
        <v>1804</v>
      </c>
      <c r="C826" s="68" t="s">
        <v>1925</v>
      </c>
      <c r="D826" s="68" t="s">
        <v>1900</v>
      </c>
      <c r="E826" s="124">
        <v>0.70379999999999998</v>
      </c>
      <c r="F826" s="123">
        <v>3.27</v>
      </c>
      <c r="G826" s="134">
        <v>1</v>
      </c>
      <c r="H826" s="123">
        <f t="shared" si="12"/>
        <v>0.8</v>
      </c>
    </row>
    <row r="827" spans="1:8" x14ac:dyDescent="0.2">
      <c r="A827" s="68" t="s">
        <v>765</v>
      </c>
      <c r="B827" s="133" t="s">
        <v>1804</v>
      </c>
      <c r="C827" s="68" t="s">
        <v>1925</v>
      </c>
      <c r="D827" s="68" t="s">
        <v>1900</v>
      </c>
      <c r="E827" s="124">
        <v>1.0265</v>
      </c>
      <c r="F827" s="123">
        <v>4.97</v>
      </c>
      <c r="G827" s="134">
        <v>1</v>
      </c>
      <c r="H827" s="123">
        <f t="shared" si="12"/>
        <v>0.95</v>
      </c>
    </row>
    <row r="828" spans="1:8" x14ac:dyDescent="0.2">
      <c r="A828" s="68" t="s">
        <v>766</v>
      </c>
      <c r="B828" s="133" t="s">
        <v>1804</v>
      </c>
      <c r="C828" s="68" t="s">
        <v>1925</v>
      </c>
      <c r="D828" s="68" t="s">
        <v>1900</v>
      </c>
      <c r="E828" s="124">
        <v>1.7890999999999999</v>
      </c>
      <c r="F828" s="123">
        <v>8.1999999999999993</v>
      </c>
      <c r="G828" s="134">
        <v>1</v>
      </c>
      <c r="H828" s="123">
        <f t="shared" si="12"/>
        <v>0.95</v>
      </c>
    </row>
    <row r="829" spans="1:8" x14ac:dyDescent="0.2">
      <c r="A829" s="68" t="s">
        <v>1387</v>
      </c>
      <c r="B829" s="133" t="s">
        <v>1551</v>
      </c>
      <c r="C829" s="68" t="s">
        <v>1925</v>
      </c>
      <c r="D829" s="68" t="s">
        <v>1900</v>
      </c>
      <c r="E829" s="124">
        <v>0.4733</v>
      </c>
      <c r="F829" s="123">
        <v>2.4700000000000002</v>
      </c>
      <c r="G829" s="134">
        <v>1</v>
      </c>
      <c r="H829" s="123">
        <f t="shared" si="12"/>
        <v>0.8</v>
      </c>
    </row>
    <row r="830" spans="1:8" x14ac:dyDescent="0.2">
      <c r="A830" s="68" t="s">
        <v>1388</v>
      </c>
      <c r="B830" s="133" t="s">
        <v>1551</v>
      </c>
      <c r="C830" s="68" t="s">
        <v>1925</v>
      </c>
      <c r="D830" s="68" t="s">
        <v>1900</v>
      </c>
      <c r="E830" s="124">
        <v>0.63890000000000002</v>
      </c>
      <c r="F830" s="123">
        <v>3.42</v>
      </c>
      <c r="G830" s="134">
        <v>1</v>
      </c>
      <c r="H830" s="123">
        <f t="shared" si="12"/>
        <v>0.8</v>
      </c>
    </row>
    <row r="831" spans="1:8" x14ac:dyDescent="0.2">
      <c r="A831" s="68" t="s">
        <v>1389</v>
      </c>
      <c r="B831" s="133" t="s">
        <v>1551</v>
      </c>
      <c r="C831" s="68" t="s">
        <v>1925</v>
      </c>
      <c r="D831" s="68" t="s">
        <v>1900</v>
      </c>
      <c r="E831" s="124">
        <v>1.0324</v>
      </c>
      <c r="F831" s="123">
        <v>5.54</v>
      </c>
      <c r="G831" s="134">
        <v>1</v>
      </c>
      <c r="H831" s="123">
        <f t="shared" si="12"/>
        <v>0.95</v>
      </c>
    </row>
    <row r="832" spans="1:8" x14ac:dyDescent="0.2">
      <c r="A832" s="68" t="s">
        <v>1390</v>
      </c>
      <c r="B832" s="133" t="s">
        <v>1551</v>
      </c>
      <c r="C832" s="68" t="s">
        <v>1925</v>
      </c>
      <c r="D832" s="68" t="s">
        <v>1900</v>
      </c>
      <c r="E832" s="124">
        <v>2.0506000000000002</v>
      </c>
      <c r="F832" s="123">
        <v>9.08</v>
      </c>
      <c r="G832" s="134">
        <v>1</v>
      </c>
      <c r="H832" s="123">
        <f t="shared" si="12"/>
        <v>0.95</v>
      </c>
    </row>
    <row r="833" spans="1:8" x14ac:dyDescent="0.2">
      <c r="A833" s="68" t="s">
        <v>1391</v>
      </c>
      <c r="B833" s="133" t="s">
        <v>1552</v>
      </c>
      <c r="C833" s="68" t="s">
        <v>1925</v>
      </c>
      <c r="D833" s="68" t="s">
        <v>1900</v>
      </c>
      <c r="E833" s="124">
        <v>0.4627</v>
      </c>
      <c r="F833" s="123">
        <v>2.2999999999999998</v>
      </c>
      <c r="G833" s="134">
        <v>1</v>
      </c>
      <c r="H833" s="123">
        <f t="shared" si="12"/>
        <v>0.8</v>
      </c>
    </row>
    <row r="834" spans="1:8" x14ac:dyDescent="0.2">
      <c r="A834" s="68" t="s">
        <v>1392</v>
      </c>
      <c r="B834" s="133" t="s">
        <v>1552</v>
      </c>
      <c r="C834" s="68" t="s">
        <v>1925</v>
      </c>
      <c r="D834" s="68" t="s">
        <v>1900</v>
      </c>
      <c r="E834" s="124">
        <v>0.66620000000000001</v>
      </c>
      <c r="F834" s="123">
        <v>2.94</v>
      </c>
      <c r="G834" s="134">
        <v>1</v>
      </c>
      <c r="H834" s="123">
        <f t="shared" si="12"/>
        <v>0.8</v>
      </c>
    </row>
    <row r="835" spans="1:8" x14ac:dyDescent="0.2">
      <c r="A835" s="68" t="s">
        <v>1393</v>
      </c>
      <c r="B835" s="133" t="s">
        <v>1552</v>
      </c>
      <c r="C835" s="68" t="s">
        <v>1925</v>
      </c>
      <c r="D835" s="68" t="s">
        <v>1900</v>
      </c>
      <c r="E835" s="124">
        <v>0.99109999999999998</v>
      </c>
      <c r="F835" s="123">
        <v>4.62</v>
      </c>
      <c r="G835" s="134">
        <v>1</v>
      </c>
      <c r="H835" s="123">
        <f t="shared" si="12"/>
        <v>0.95</v>
      </c>
    </row>
    <row r="836" spans="1:8" x14ac:dyDescent="0.2">
      <c r="A836" s="68" t="s">
        <v>1394</v>
      </c>
      <c r="B836" s="133" t="s">
        <v>1552</v>
      </c>
      <c r="C836" s="68" t="s">
        <v>1925</v>
      </c>
      <c r="D836" s="68" t="s">
        <v>1900</v>
      </c>
      <c r="E836" s="124">
        <v>1.8184</v>
      </c>
      <c r="F836" s="123">
        <v>7.65</v>
      </c>
      <c r="G836" s="134">
        <v>1</v>
      </c>
      <c r="H836" s="123">
        <f t="shared" si="12"/>
        <v>0.95</v>
      </c>
    </row>
    <row r="837" spans="1:8" x14ac:dyDescent="0.2">
      <c r="A837" s="68" t="s">
        <v>767</v>
      </c>
      <c r="B837" s="133" t="s">
        <v>1553</v>
      </c>
      <c r="C837" s="68" t="s">
        <v>1925</v>
      </c>
      <c r="D837" s="68" t="s">
        <v>1916</v>
      </c>
      <c r="E837" s="124">
        <v>1.3066</v>
      </c>
      <c r="F837" s="123">
        <v>1.53</v>
      </c>
      <c r="G837" s="134">
        <v>1</v>
      </c>
      <c r="H837" s="123">
        <f t="shared" si="12"/>
        <v>0.8</v>
      </c>
    </row>
    <row r="838" spans="1:8" x14ac:dyDescent="0.2">
      <c r="A838" s="68" t="s">
        <v>768</v>
      </c>
      <c r="B838" s="133" t="s">
        <v>1553</v>
      </c>
      <c r="C838" s="68" t="s">
        <v>1925</v>
      </c>
      <c r="D838" s="68" t="s">
        <v>1916</v>
      </c>
      <c r="E838" s="124">
        <v>1.4785999999999999</v>
      </c>
      <c r="F838" s="123">
        <v>2.04</v>
      </c>
      <c r="G838" s="134">
        <v>1</v>
      </c>
      <c r="H838" s="123">
        <f t="shared" si="12"/>
        <v>0.8</v>
      </c>
    </row>
    <row r="839" spans="1:8" x14ac:dyDescent="0.2">
      <c r="A839" s="68" t="s">
        <v>769</v>
      </c>
      <c r="B839" s="133" t="s">
        <v>1553</v>
      </c>
      <c r="C839" s="68" t="s">
        <v>1925</v>
      </c>
      <c r="D839" s="68" t="s">
        <v>1916</v>
      </c>
      <c r="E839" s="124">
        <v>2.0975000000000001</v>
      </c>
      <c r="F839" s="123">
        <v>5.41</v>
      </c>
      <c r="G839" s="134">
        <v>1</v>
      </c>
      <c r="H839" s="123">
        <f t="shared" si="12"/>
        <v>0.95</v>
      </c>
    </row>
    <row r="840" spans="1:8" x14ac:dyDescent="0.2">
      <c r="A840" s="68" t="s">
        <v>770</v>
      </c>
      <c r="B840" s="133" t="s">
        <v>1553</v>
      </c>
      <c r="C840" s="68" t="s">
        <v>1925</v>
      </c>
      <c r="D840" s="68" t="s">
        <v>1916</v>
      </c>
      <c r="E840" s="124">
        <v>4.4272999999999998</v>
      </c>
      <c r="F840" s="123">
        <v>12.72</v>
      </c>
      <c r="G840" s="134">
        <v>1</v>
      </c>
      <c r="H840" s="123">
        <f t="shared" si="12"/>
        <v>0.95</v>
      </c>
    </row>
    <row r="841" spans="1:8" x14ac:dyDescent="0.2">
      <c r="A841" s="68" t="s">
        <v>771</v>
      </c>
      <c r="B841" s="133" t="s">
        <v>1554</v>
      </c>
      <c r="C841" s="68" t="s">
        <v>1925</v>
      </c>
      <c r="D841" s="68" t="s">
        <v>1916</v>
      </c>
      <c r="E841" s="124">
        <v>0.80330000000000001</v>
      </c>
      <c r="F841" s="123">
        <v>1.9</v>
      </c>
      <c r="G841" s="134">
        <v>1</v>
      </c>
      <c r="H841" s="123">
        <f t="shared" si="12"/>
        <v>0.8</v>
      </c>
    </row>
    <row r="842" spans="1:8" x14ac:dyDescent="0.2">
      <c r="A842" s="68" t="s">
        <v>772</v>
      </c>
      <c r="B842" s="133" t="s">
        <v>1554</v>
      </c>
      <c r="C842" s="68" t="s">
        <v>1925</v>
      </c>
      <c r="D842" s="68" t="s">
        <v>1916</v>
      </c>
      <c r="E842" s="124">
        <v>0.92869999999999997</v>
      </c>
      <c r="F842" s="123">
        <v>2.81</v>
      </c>
      <c r="G842" s="134">
        <v>1</v>
      </c>
      <c r="H842" s="123">
        <f t="shared" ref="H842:H905" si="13">IF(_xlfn.NUMBERVALUE(RIGHT($A842,1))&gt;2,0.95,0.8)</f>
        <v>0.8</v>
      </c>
    </row>
    <row r="843" spans="1:8" x14ac:dyDescent="0.2">
      <c r="A843" s="68" t="s">
        <v>773</v>
      </c>
      <c r="B843" s="133" t="s">
        <v>1554</v>
      </c>
      <c r="C843" s="68" t="s">
        <v>1925</v>
      </c>
      <c r="D843" s="68" t="s">
        <v>1916</v>
      </c>
      <c r="E843" s="124">
        <v>1.8431</v>
      </c>
      <c r="F843" s="123">
        <v>6.84</v>
      </c>
      <c r="G843" s="134">
        <v>1</v>
      </c>
      <c r="H843" s="123">
        <f t="shared" si="13"/>
        <v>0.95</v>
      </c>
    </row>
    <row r="844" spans="1:8" x14ac:dyDescent="0.2">
      <c r="A844" s="68" t="s">
        <v>774</v>
      </c>
      <c r="B844" s="133" t="s">
        <v>1554</v>
      </c>
      <c r="C844" s="68" t="s">
        <v>1925</v>
      </c>
      <c r="D844" s="68" t="s">
        <v>1916</v>
      </c>
      <c r="E844" s="124">
        <v>3.5194000000000001</v>
      </c>
      <c r="F844" s="123">
        <v>11.64</v>
      </c>
      <c r="G844" s="134">
        <v>1</v>
      </c>
      <c r="H844" s="123">
        <f t="shared" si="13"/>
        <v>0.95</v>
      </c>
    </row>
    <row r="845" spans="1:8" x14ac:dyDescent="0.2">
      <c r="A845" s="68" t="s">
        <v>775</v>
      </c>
      <c r="B845" s="133" t="s">
        <v>1805</v>
      </c>
      <c r="C845" s="68" t="s">
        <v>1925</v>
      </c>
      <c r="D845" s="68" t="s">
        <v>1916</v>
      </c>
      <c r="E845" s="124">
        <v>1.1242000000000001</v>
      </c>
      <c r="F845" s="123">
        <v>1.95</v>
      </c>
      <c r="G845" s="134">
        <v>1</v>
      </c>
      <c r="H845" s="123">
        <f t="shared" si="13"/>
        <v>0.8</v>
      </c>
    </row>
    <row r="846" spans="1:8" x14ac:dyDescent="0.2">
      <c r="A846" s="68" t="s">
        <v>776</v>
      </c>
      <c r="B846" s="133" t="s">
        <v>1805</v>
      </c>
      <c r="C846" s="68" t="s">
        <v>1925</v>
      </c>
      <c r="D846" s="68" t="s">
        <v>1916</v>
      </c>
      <c r="E846" s="124">
        <v>1.49</v>
      </c>
      <c r="F846" s="123">
        <v>3.91</v>
      </c>
      <c r="G846" s="134">
        <v>1</v>
      </c>
      <c r="H846" s="123">
        <f t="shared" si="13"/>
        <v>0.8</v>
      </c>
    </row>
    <row r="847" spans="1:8" x14ac:dyDescent="0.2">
      <c r="A847" s="68" t="s">
        <v>777</v>
      </c>
      <c r="B847" s="133" t="s">
        <v>1805</v>
      </c>
      <c r="C847" s="68" t="s">
        <v>1925</v>
      </c>
      <c r="D847" s="68" t="s">
        <v>1916</v>
      </c>
      <c r="E847" s="124">
        <v>2.1366999999999998</v>
      </c>
      <c r="F847" s="123">
        <v>8.2200000000000006</v>
      </c>
      <c r="G847" s="134">
        <v>1</v>
      </c>
      <c r="H847" s="123">
        <f t="shared" si="13"/>
        <v>0.95</v>
      </c>
    </row>
    <row r="848" spans="1:8" x14ac:dyDescent="0.2">
      <c r="A848" s="68" t="s">
        <v>778</v>
      </c>
      <c r="B848" s="133" t="s">
        <v>1805</v>
      </c>
      <c r="C848" s="68" t="s">
        <v>1925</v>
      </c>
      <c r="D848" s="68" t="s">
        <v>1916</v>
      </c>
      <c r="E848" s="124">
        <v>3.9279999999999999</v>
      </c>
      <c r="F848" s="123">
        <v>15.18</v>
      </c>
      <c r="G848" s="134">
        <v>1</v>
      </c>
      <c r="H848" s="123">
        <f t="shared" si="13"/>
        <v>0.95</v>
      </c>
    </row>
    <row r="849" spans="1:8" x14ac:dyDescent="0.2">
      <c r="A849" s="68" t="s">
        <v>779</v>
      </c>
      <c r="B849" s="133" t="s">
        <v>1806</v>
      </c>
      <c r="C849" s="68" t="s">
        <v>1925</v>
      </c>
      <c r="D849" s="68" t="s">
        <v>1916</v>
      </c>
      <c r="E849" s="124">
        <v>1.236</v>
      </c>
      <c r="F849" s="123">
        <v>1.5</v>
      </c>
      <c r="G849" s="134">
        <v>1</v>
      </c>
      <c r="H849" s="123">
        <f t="shared" si="13"/>
        <v>0.8</v>
      </c>
    </row>
    <row r="850" spans="1:8" x14ac:dyDescent="0.2">
      <c r="A850" s="68" t="s">
        <v>780</v>
      </c>
      <c r="B850" s="133" t="s">
        <v>1806</v>
      </c>
      <c r="C850" s="68" t="s">
        <v>1925</v>
      </c>
      <c r="D850" s="68" t="s">
        <v>1916</v>
      </c>
      <c r="E850" s="124">
        <v>1.4379</v>
      </c>
      <c r="F850" s="123">
        <v>1.5</v>
      </c>
      <c r="G850" s="134">
        <v>1</v>
      </c>
      <c r="H850" s="123">
        <f t="shared" si="13"/>
        <v>0.8</v>
      </c>
    </row>
    <row r="851" spans="1:8" x14ac:dyDescent="0.2">
      <c r="A851" s="68" t="s">
        <v>781</v>
      </c>
      <c r="B851" s="133" t="s">
        <v>1806</v>
      </c>
      <c r="C851" s="68" t="s">
        <v>1925</v>
      </c>
      <c r="D851" s="68" t="s">
        <v>1916</v>
      </c>
      <c r="E851" s="124">
        <v>1.7373000000000001</v>
      </c>
      <c r="F851" s="123">
        <v>3.12</v>
      </c>
      <c r="G851" s="134">
        <v>1</v>
      </c>
      <c r="H851" s="123">
        <f t="shared" si="13"/>
        <v>0.95</v>
      </c>
    </row>
    <row r="852" spans="1:8" x14ac:dyDescent="0.2">
      <c r="A852" s="68" t="s">
        <v>782</v>
      </c>
      <c r="B852" s="133" t="s">
        <v>1806</v>
      </c>
      <c r="C852" s="68" t="s">
        <v>1925</v>
      </c>
      <c r="D852" s="68" t="s">
        <v>1916</v>
      </c>
      <c r="E852" s="124">
        <v>4.3528000000000002</v>
      </c>
      <c r="F852" s="123">
        <v>12.67</v>
      </c>
      <c r="G852" s="134">
        <v>1</v>
      </c>
      <c r="H852" s="123">
        <f t="shared" si="13"/>
        <v>0.95</v>
      </c>
    </row>
    <row r="853" spans="1:8" x14ac:dyDescent="0.2">
      <c r="A853" s="68" t="s">
        <v>783</v>
      </c>
      <c r="B853" s="133" t="s">
        <v>1555</v>
      </c>
      <c r="C853" s="68" t="s">
        <v>1925</v>
      </c>
      <c r="D853" s="68" t="s">
        <v>1904</v>
      </c>
      <c r="E853" s="124">
        <v>0.66569999999999996</v>
      </c>
      <c r="F853" s="123">
        <v>2.08</v>
      </c>
      <c r="G853" s="134">
        <v>1</v>
      </c>
      <c r="H853" s="123">
        <f t="shared" si="13"/>
        <v>0.8</v>
      </c>
    </row>
    <row r="854" spans="1:8" x14ac:dyDescent="0.2">
      <c r="A854" s="68" t="s">
        <v>784</v>
      </c>
      <c r="B854" s="133" t="s">
        <v>1555</v>
      </c>
      <c r="C854" s="68" t="s">
        <v>1925</v>
      </c>
      <c r="D854" s="68" t="s">
        <v>1904</v>
      </c>
      <c r="E854" s="124">
        <v>0.8337</v>
      </c>
      <c r="F854" s="123">
        <v>3.89</v>
      </c>
      <c r="G854" s="134">
        <v>1</v>
      </c>
      <c r="H854" s="123">
        <f t="shared" si="13"/>
        <v>0.8</v>
      </c>
    </row>
    <row r="855" spans="1:8" x14ac:dyDescent="0.2">
      <c r="A855" s="68" t="s">
        <v>785</v>
      </c>
      <c r="B855" s="133" t="s">
        <v>1555</v>
      </c>
      <c r="C855" s="68" t="s">
        <v>1925</v>
      </c>
      <c r="D855" s="68" t="s">
        <v>1904</v>
      </c>
      <c r="E855" s="124">
        <v>1.268</v>
      </c>
      <c r="F855" s="123">
        <v>6.28</v>
      </c>
      <c r="G855" s="134">
        <v>1</v>
      </c>
      <c r="H855" s="123">
        <f t="shared" si="13"/>
        <v>0.95</v>
      </c>
    </row>
    <row r="856" spans="1:8" x14ac:dyDescent="0.2">
      <c r="A856" s="68" t="s">
        <v>786</v>
      </c>
      <c r="B856" s="133" t="s">
        <v>1555</v>
      </c>
      <c r="C856" s="68" t="s">
        <v>1925</v>
      </c>
      <c r="D856" s="68" t="s">
        <v>1904</v>
      </c>
      <c r="E856" s="124">
        <v>2.3548</v>
      </c>
      <c r="F856" s="123">
        <v>9.6999999999999993</v>
      </c>
      <c r="G856" s="134">
        <v>1</v>
      </c>
      <c r="H856" s="123">
        <f t="shared" si="13"/>
        <v>0.95</v>
      </c>
    </row>
    <row r="857" spans="1:8" x14ac:dyDescent="0.2">
      <c r="A857" s="68" t="s">
        <v>787</v>
      </c>
      <c r="B857" s="133" t="s">
        <v>1556</v>
      </c>
      <c r="C857" s="68" t="s">
        <v>1925</v>
      </c>
      <c r="D857" s="68" t="s">
        <v>1916</v>
      </c>
      <c r="E857" s="124">
        <v>0.51870000000000005</v>
      </c>
      <c r="F857" s="123">
        <v>2.5299999999999998</v>
      </c>
      <c r="G857" s="134">
        <v>1</v>
      </c>
      <c r="H857" s="123">
        <f t="shared" si="13"/>
        <v>0.8</v>
      </c>
    </row>
    <row r="858" spans="1:8" x14ac:dyDescent="0.2">
      <c r="A858" s="68" t="s">
        <v>788</v>
      </c>
      <c r="B858" s="133" t="s">
        <v>1556</v>
      </c>
      <c r="C858" s="68" t="s">
        <v>1925</v>
      </c>
      <c r="D858" s="68" t="s">
        <v>1916</v>
      </c>
      <c r="E858" s="124">
        <v>0.6663</v>
      </c>
      <c r="F858" s="123">
        <v>3.38</v>
      </c>
      <c r="G858" s="134">
        <v>1</v>
      </c>
      <c r="H858" s="123">
        <f t="shared" si="13"/>
        <v>0.8</v>
      </c>
    </row>
    <row r="859" spans="1:8" x14ac:dyDescent="0.2">
      <c r="A859" s="68" t="s">
        <v>789</v>
      </c>
      <c r="B859" s="133" t="s">
        <v>1556</v>
      </c>
      <c r="C859" s="68" t="s">
        <v>1925</v>
      </c>
      <c r="D859" s="68" t="s">
        <v>1916</v>
      </c>
      <c r="E859" s="124">
        <v>0.97589999999999999</v>
      </c>
      <c r="F859" s="123">
        <v>5.18</v>
      </c>
      <c r="G859" s="134">
        <v>1</v>
      </c>
      <c r="H859" s="123">
        <f t="shared" si="13"/>
        <v>0.95</v>
      </c>
    </row>
    <row r="860" spans="1:8" x14ac:dyDescent="0.2">
      <c r="A860" s="68" t="s">
        <v>790</v>
      </c>
      <c r="B860" s="133" t="s">
        <v>1556</v>
      </c>
      <c r="C860" s="68" t="s">
        <v>1925</v>
      </c>
      <c r="D860" s="68" t="s">
        <v>1916</v>
      </c>
      <c r="E860" s="124">
        <v>2.3307000000000002</v>
      </c>
      <c r="F860" s="123">
        <v>10.119999999999999</v>
      </c>
      <c r="G860" s="134">
        <v>1</v>
      </c>
      <c r="H860" s="123">
        <f t="shared" si="13"/>
        <v>0.95</v>
      </c>
    </row>
    <row r="861" spans="1:8" ht="28.5" x14ac:dyDescent="0.2">
      <c r="A861" s="68" t="s">
        <v>791</v>
      </c>
      <c r="B861" s="133" t="s">
        <v>1807</v>
      </c>
      <c r="C861" s="68" t="s">
        <v>1925</v>
      </c>
      <c r="D861" s="68" t="s">
        <v>1917</v>
      </c>
      <c r="E861" s="124">
        <v>1.3728</v>
      </c>
      <c r="F861" s="123">
        <v>2.37</v>
      </c>
      <c r="G861" s="134">
        <v>1</v>
      </c>
      <c r="H861" s="123">
        <f t="shared" si="13"/>
        <v>0.8</v>
      </c>
    </row>
    <row r="862" spans="1:8" ht="28.5" x14ac:dyDescent="0.2">
      <c r="A862" s="68" t="s">
        <v>792</v>
      </c>
      <c r="B862" s="133" t="s">
        <v>1807</v>
      </c>
      <c r="C862" s="68" t="s">
        <v>1925</v>
      </c>
      <c r="D862" s="68" t="s">
        <v>1917</v>
      </c>
      <c r="E862" s="124">
        <v>1.6901999999999999</v>
      </c>
      <c r="F862" s="123">
        <v>3.35</v>
      </c>
      <c r="G862" s="134">
        <v>1</v>
      </c>
      <c r="H862" s="123">
        <f t="shared" si="13"/>
        <v>0.8</v>
      </c>
    </row>
    <row r="863" spans="1:8" ht="28.5" x14ac:dyDescent="0.2">
      <c r="A863" s="68" t="s">
        <v>793</v>
      </c>
      <c r="B863" s="133" t="s">
        <v>1807</v>
      </c>
      <c r="C863" s="68" t="s">
        <v>1925</v>
      </c>
      <c r="D863" s="68" t="s">
        <v>1917</v>
      </c>
      <c r="E863" s="124">
        <v>2.5074999999999998</v>
      </c>
      <c r="F863" s="123">
        <v>6.7</v>
      </c>
      <c r="G863" s="134">
        <v>1</v>
      </c>
      <c r="H863" s="123">
        <f t="shared" si="13"/>
        <v>0.95</v>
      </c>
    </row>
    <row r="864" spans="1:8" ht="28.5" x14ac:dyDescent="0.2">
      <c r="A864" s="68" t="s">
        <v>794</v>
      </c>
      <c r="B864" s="133" t="s">
        <v>1807</v>
      </c>
      <c r="C864" s="68" t="s">
        <v>1925</v>
      </c>
      <c r="D864" s="68" t="s">
        <v>1917</v>
      </c>
      <c r="E864" s="124">
        <v>5.4439000000000002</v>
      </c>
      <c r="F864" s="123">
        <v>15.24</v>
      </c>
      <c r="G864" s="134">
        <v>1</v>
      </c>
      <c r="H864" s="123">
        <f t="shared" si="13"/>
        <v>0.95</v>
      </c>
    </row>
    <row r="865" spans="1:8" x14ac:dyDescent="0.2">
      <c r="A865" s="68" t="s">
        <v>795</v>
      </c>
      <c r="B865" s="133" t="s">
        <v>1808</v>
      </c>
      <c r="C865" s="68" t="s">
        <v>1925</v>
      </c>
      <c r="D865" s="68" t="s">
        <v>1917</v>
      </c>
      <c r="E865" s="124">
        <v>1.3828</v>
      </c>
      <c r="F865" s="123">
        <v>3.13</v>
      </c>
      <c r="G865" s="134">
        <v>1</v>
      </c>
      <c r="H865" s="123">
        <f t="shared" si="13"/>
        <v>0.8</v>
      </c>
    </row>
    <row r="866" spans="1:8" x14ac:dyDescent="0.2">
      <c r="A866" s="68" t="s">
        <v>796</v>
      </c>
      <c r="B866" s="133" t="s">
        <v>1808</v>
      </c>
      <c r="C866" s="68" t="s">
        <v>1925</v>
      </c>
      <c r="D866" s="68" t="s">
        <v>1917</v>
      </c>
      <c r="E866" s="124">
        <v>1.6877</v>
      </c>
      <c r="F866" s="123">
        <v>4.38</v>
      </c>
      <c r="G866" s="134">
        <v>1</v>
      </c>
      <c r="H866" s="123">
        <f t="shared" si="13"/>
        <v>0.8</v>
      </c>
    </row>
    <row r="867" spans="1:8" x14ac:dyDescent="0.2">
      <c r="A867" s="68" t="s">
        <v>797</v>
      </c>
      <c r="B867" s="133" t="s">
        <v>1808</v>
      </c>
      <c r="C867" s="68" t="s">
        <v>1925</v>
      </c>
      <c r="D867" s="68" t="s">
        <v>1917</v>
      </c>
      <c r="E867" s="124">
        <v>2.6008</v>
      </c>
      <c r="F867" s="123">
        <v>7.64</v>
      </c>
      <c r="G867" s="134">
        <v>1</v>
      </c>
      <c r="H867" s="123">
        <f t="shared" si="13"/>
        <v>0.95</v>
      </c>
    </row>
    <row r="868" spans="1:8" x14ac:dyDescent="0.2">
      <c r="A868" s="68" t="s">
        <v>798</v>
      </c>
      <c r="B868" s="133" t="s">
        <v>1808</v>
      </c>
      <c r="C868" s="68" t="s">
        <v>1925</v>
      </c>
      <c r="D868" s="68" t="s">
        <v>1917</v>
      </c>
      <c r="E868" s="124">
        <v>5.0270000000000001</v>
      </c>
      <c r="F868" s="123">
        <v>14.38</v>
      </c>
      <c r="G868" s="134">
        <v>1</v>
      </c>
      <c r="H868" s="123">
        <f t="shared" si="13"/>
        <v>0.95</v>
      </c>
    </row>
    <row r="869" spans="1:8" x14ac:dyDescent="0.2">
      <c r="A869" s="68" t="s">
        <v>799</v>
      </c>
      <c r="B869" s="133" t="s">
        <v>1809</v>
      </c>
      <c r="C869" s="68" t="s">
        <v>1925</v>
      </c>
      <c r="D869" s="68" t="s">
        <v>1917</v>
      </c>
      <c r="E869" s="124">
        <v>1.3004</v>
      </c>
      <c r="F869" s="123">
        <v>2.0099999999999998</v>
      </c>
      <c r="G869" s="134">
        <v>1</v>
      </c>
      <c r="H869" s="123">
        <f t="shared" si="13"/>
        <v>0.8</v>
      </c>
    </row>
    <row r="870" spans="1:8" x14ac:dyDescent="0.2">
      <c r="A870" s="68" t="s">
        <v>800</v>
      </c>
      <c r="B870" s="133" t="s">
        <v>1809</v>
      </c>
      <c r="C870" s="68" t="s">
        <v>1925</v>
      </c>
      <c r="D870" s="68" t="s">
        <v>1917</v>
      </c>
      <c r="E870" s="124">
        <v>1.5333000000000001</v>
      </c>
      <c r="F870" s="123">
        <v>3.04</v>
      </c>
      <c r="G870" s="134">
        <v>1</v>
      </c>
      <c r="H870" s="123">
        <f t="shared" si="13"/>
        <v>0.8</v>
      </c>
    </row>
    <row r="871" spans="1:8" x14ac:dyDescent="0.2">
      <c r="A871" s="68" t="s">
        <v>801</v>
      </c>
      <c r="B871" s="133" t="s">
        <v>1809</v>
      </c>
      <c r="C871" s="68" t="s">
        <v>1925</v>
      </c>
      <c r="D871" s="68" t="s">
        <v>1917</v>
      </c>
      <c r="E871" s="124">
        <v>2.4763000000000002</v>
      </c>
      <c r="F871" s="123">
        <v>7.27</v>
      </c>
      <c r="G871" s="134">
        <v>1</v>
      </c>
      <c r="H871" s="123">
        <f t="shared" si="13"/>
        <v>0.95</v>
      </c>
    </row>
    <row r="872" spans="1:8" x14ac:dyDescent="0.2">
      <c r="A872" s="68" t="s">
        <v>802</v>
      </c>
      <c r="B872" s="133" t="s">
        <v>1809</v>
      </c>
      <c r="C872" s="68" t="s">
        <v>1925</v>
      </c>
      <c r="D872" s="68" t="s">
        <v>1917</v>
      </c>
      <c r="E872" s="124">
        <v>4.2454000000000001</v>
      </c>
      <c r="F872" s="123">
        <v>13.16</v>
      </c>
      <c r="G872" s="134">
        <v>1</v>
      </c>
      <c r="H872" s="123">
        <f t="shared" si="13"/>
        <v>0.95</v>
      </c>
    </row>
    <row r="873" spans="1:8" x14ac:dyDescent="0.2">
      <c r="A873" s="68" t="s">
        <v>803</v>
      </c>
      <c r="B873" s="133" t="s">
        <v>1810</v>
      </c>
      <c r="C873" s="68" t="s">
        <v>1925</v>
      </c>
      <c r="D873" s="68" t="s">
        <v>1917</v>
      </c>
      <c r="E873" s="124">
        <v>0.97119999999999995</v>
      </c>
      <c r="F873" s="123">
        <v>1.88</v>
      </c>
      <c r="G873" s="134">
        <v>1</v>
      </c>
      <c r="H873" s="123">
        <f t="shared" si="13"/>
        <v>0.8</v>
      </c>
    </row>
    <row r="874" spans="1:8" x14ac:dyDescent="0.2">
      <c r="A874" s="68" t="s">
        <v>804</v>
      </c>
      <c r="B874" s="133" t="s">
        <v>1810</v>
      </c>
      <c r="C874" s="68" t="s">
        <v>1925</v>
      </c>
      <c r="D874" s="68" t="s">
        <v>1917</v>
      </c>
      <c r="E874" s="124">
        <v>1.1589</v>
      </c>
      <c r="F874" s="123">
        <v>2.52</v>
      </c>
      <c r="G874" s="134">
        <v>1</v>
      </c>
      <c r="H874" s="123">
        <f t="shared" si="13"/>
        <v>0.8</v>
      </c>
    </row>
    <row r="875" spans="1:8" x14ac:dyDescent="0.2">
      <c r="A875" s="68" t="s">
        <v>805</v>
      </c>
      <c r="B875" s="133" t="s">
        <v>1810</v>
      </c>
      <c r="C875" s="68" t="s">
        <v>1925</v>
      </c>
      <c r="D875" s="68" t="s">
        <v>1917</v>
      </c>
      <c r="E875" s="124">
        <v>1.9576</v>
      </c>
      <c r="F875" s="123">
        <v>5.49</v>
      </c>
      <c r="G875" s="134">
        <v>1</v>
      </c>
      <c r="H875" s="123">
        <f t="shared" si="13"/>
        <v>0.95</v>
      </c>
    </row>
    <row r="876" spans="1:8" x14ac:dyDescent="0.2">
      <c r="A876" s="68" t="s">
        <v>806</v>
      </c>
      <c r="B876" s="133" t="s">
        <v>1810</v>
      </c>
      <c r="C876" s="68" t="s">
        <v>1925</v>
      </c>
      <c r="D876" s="68" t="s">
        <v>1917</v>
      </c>
      <c r="E876" s="124">
        <v>3.5467</v>
      </c>
      <c r="F876" s="123">
        <v>10.58</v>
      </c>
      <c r="G876" s="134">
        <v>1</v>
      </c>
      <c r="H876" s="123">
        <f t="shared" si="13"/>
        <v>0.95</v>
      </c>
    </row>
    <row r="877" spans="1:8" x14ac:dyDescent="0.2">
      <c r="A877" s="68" t="s">
        <v>807</v>
      </c>
      <c r="B877" s="133" t="s">
        <v>1557</v>
      </c>
      <c r="C877" s="68" t="s">
        <v>1925</v>
      </c>
      <c r="D877" s="68" t="s">
        <v>1917</v>
      </c>
      <c r="E877" s="124">
        <v>0.84440000000000004</v>
      </c>
      <c r="F877" s="123">
        <v>1.44</v>
      </c>
      <c r="G877" s="134">
        <v>1</v>
      </c>
      <c r="H877" s="123">
        <f t="shared" si="13"/>
        <v>0.8</v>
      </c>
    </row>
    <row r="878" spans="1:8" x14ac:dyDescent="0.2">
      <c r="A878" s="68" t="s">
        <v>808</v>
      </c>
      <c r="B878" s="133" t="s">
        <v>1557</v>
      </c>
      <c r="C878" s="68" t="s">
        <v>1925</v>
      </c>
      <c r="D878" s="68" t="s">
        <v>1917</v>
      </c>
      <c r="E878" s="124">
        <v>1.268</v>
      </c>
      <c r="F878" s="123">
        <v>1.83</v>
      </c>
      <c r="G878" s="134">
        <v>1</v>
      </c>
      <c r="H878" s="123">
        <f t="shared" si="13"/>
        <v>0.8</v>
      </c>
    </row>
    <row r="879" spans="1:8" x14ac:dyDescent="0.2">
      <c r="A879" s="68" t="s">
        <v>809</v>
      </c>
      <c r="B879" s="133" t="s">
        <v>1557</v>
      </c>
      <c r="C879" s="68" t="s">
        <v>1925</v>
      </c>
      <c r="D879" s="68" t="s">
        <v>1917</v>
      </c>
      <c r="E879" s="124">
        <v>2.5891999999999999</v>
      </c>
      <c r="F879" s="123">
        <v>7.45</v>
      </c>
      <c r="G879" s="134">
        <v>1</v>
      </c>
      <c r="H879" s="123">
        <f t="shared" si="13"/>
        <v>0.95</v>
      </c>
    </row>
    <row r="880" spans="1:8" x14ac:dyDescent="0.2">
      <c r="A880" s="68" t="s">
        <v>810</v>
      </c>
      <c r="B880" s="133" t="s">
        <v>1557</v>
      </c>
      <c r="C880" s="68" t="s">
        <v>1925</v>
      </c>
      <c r="D880" s="68" t="s">
        <v>1917</v>
      </c>
      <c r="E880" s="124">
        <v>4.8025000000000002</v>
      </c>
      <c r="F880" s="123">
        <v>16.260000000000002</v>
      </c>
      <c r="G880" s="134">
        <v>1</v>
      </c>
      <c r="H880" s="123">
        <f t="shared" si="13"/>
        <v>0.95</v>
      </c>
    </row>
    <row r="881" spans="1:8" x14ac:dyDescent="0.2">
      <c r="A881" s="68" t="s">
        <v>811</v>
      </c>
      <c r="B881" s="133" t="s">
        <v>1811</v>
      </c>
      <c r="C881" s="68" t="s">
        <v>1925</v>
      </c>
      <c r="D881" s="68" t="s">
        <v>1917</v>
      </c>
      <c r="E881" s="124">
        <v>0.73109999999999997</v>
      </c>
      <c r="F881" s="123">
        <v>1.99</v>
      </c>
      <c r="G881" s="134">
        <v>1</v>
      </c>
      <c r="H881" s="123">
        <f t="shared" si="13"/>
        <v>0.8</v>
      </c>
    </row>
    <row r="882" spans="1:8" x14ac:dyDescent="0.2">
      <c r="A882" s="68" t="s">
        <v>812</v>
      </c>
      <c r="B882" s="133" t="s">
        <v>1811</v>
      </c>
      <c r="C882" s="68" t="s">
        <v>1925</v>
      </c>
      <c r="D882" s="68" t="s">
        <v>1917</v>
      </c>
      <c r="E882" s="124">
        <v>0.95650000000000002</v>
      </c>
      <c r="F882" s="123">
        <v>2.96</v>
      </c>
      <c r="G882" s="134">
        <v>1</v>
      </c>
      <c r="H882" s="123">
        <f t="shared" si="13"/>
        <v>0.8</v>
      </c>
    </row>
    <row r="883" spans="1:8" x14ac:dyDescent="0.2">
      <c r="A883" s="68" t="s">
        <v>813</v>
      </c>
      <c r="B883" s="133" t="s">
        <v>1811</v>
      </c>
      <c r="C883" s="68" t="s">
        <v>1925</v>
      </c>
      <c r="D883" s="68" t="s">
        <v>1917</v>
      </c>
      <c r="E883" s="124">
        <v>1.6178999999999999</v>
      </c>
      <c r="F883" s="123">
        <v>6.6</v>
      </c>
      <c r="G883" s="134">
        <v>1</v>
      </c>
      <c r="H883" s="123">
        <f t="shared" si="13"/>
        <v>0.95</v>
      </c>
    </row>
    <row r="884" spans="1:8" x14ac:dyDescent="0.2">
      <c r="A884" s="68" t="s">
        <v>814</v>
      </c>
      <c r="B884" s="133" t="s">
        <v>1811</v>
      </c>
      <c r="C884" s="68" t="s">
        <v>1925</v>
      </c>
      <c r="D884" s="68" t="s">
        <v>1917</v>
      </c>
      <c r="E884" s="124">
        <v>3.9376000000000002</v>
      </c>
      <c r="F884" s="123">
        <v>12.45</v>
      </c>
      <c r="G884" s="134">
        <v>1</v>
      </c>
      <c r="H884" s="123">
        <f t="shared" si="13"/>
        <v>0.95</v>
      </c>
    </row>
    <row r="885" spans="1:8" x14ac:dyDescent="0.2">
      <c r="A885" s="68" t="s">
        <v>815</v>
      </c>
      <c r="B885" s="133" t="s">
        <v>1812</v>
      </c>
      <c r="C885" s="68" t="s">
        <v>1925</v>
      </c>
      <c r="D885" s="68" t="s">
        <v>1917</v>
      </c>
      <c r="E885" s="124">
        <v>0.90410000000000001</v>
      </c>
      <c r="F885" s="123">
        <v>2.14</v>
      </c>
      <c r="G885" s="134">
        <v>1</v>
      </c>
      <c r="H885" s="123">
        <f t="shared" si="13"/>
        <v>0.8</v>
      </c>
    </row>
    <row r="886" spans="1:8" x14ac:dyDescent="0.2">
      <c r="A886" s="68" t="s">
        <v>816</v>
      </c>
      <c r="B886" s="133" t="s">
        <v>1812</v>
      </c>
      <c r="C886" s="68" t="s">
        <v>1925</v>
      </c>
      <c r="D886" s="68" t="s">
        <v>1917</v>
      </c>
      <c r="E886" s="124">
        <v>1.2817000000000001</v>
      </c>
      <c r="F886" s="123">
        <v>3.87</v>
      </c>
      <c r="G886" s="134">
        <v>1</v>
      </c>
      <c r="H886" s="123">
        <f t="shared" si="13"/>
        <v>0.8</v>
      </c>
    </row>
    <row r="887" spans="1:8" x14ac:dyDescent="0.2">
      <c r="A887" s="68" t="s">
        <v>817</v>
      </c>
      <c r="B887" s="133" t="s">
        <v>1812</v>
      </c>
      <c r="C887" s="68" t="s">
        <v>1925</v>
      </c>
      <c r="D887" s="68" t="s">
        <v>1917</v>
      </c>
      <c r="E887" s="124">
        <v>2.5676999999999999</v>
      </c>
      <c r="F887" s="123">
        <v>8.58</v>
      </c>
      <c r="G887" s="134">
        <v>1</v>
      </c>
      <c r="H887" s="123">
        <f t="shared" si="13"/>
        <v>0.95</v>
      </c>
    </row>
    <row r="888" spans="1:8" x14ac:dyDescent="0.2">
      <c r="A888" s="68" t="s">
        <v>818</v>
      </c>
      <c r="B888" s="133" t="s">
        <v>1812</v>
      </c>
      <c r="C888" s="68" t="s">
        <v>1925</v>
      </c>
      <c r="D888" s="68" t="s">
        <v>1917</v>
      </c>
      <c r="E888" s="124">
        <v>3.9904999999999999</v>
      </c>
      <c r="F888" s="123">
        <v>15.35</v>
      </c>
      <c r="G888" s="134">
        <v>1</v>
      </c>
      <c r="H888" s="123">
        <f t="shared" si="13"/>
        <v>0.95</v>
      </c>
    </row>
    <row r="889" spans="1:8" x14ac:dyDescent="0.2">
      <c r="A889" s="68" t="s">
        <v>819</v>
      </c>
      <c r="B889" s="133" t="s">
        <v>1813</v>
      </c>
      <c r="C889" s="68" t="s">
        <v>1925</v>
      </c>
      <c r="D889" s="68" t="s">
        <v>1917</v>
      </c>
      <c r="E889" s="124">
        <v>0.94289999999999996</v>
      </c>
      <c r="F889" s="123">
        <v>2.0099999999999998</v>
      </c>
      <c r="G889" s="134">
        <v>1</v>
      </c>
      <c r="H889" s="123">
        <f t="shared" si="13"/>
        <v>0.8</v>
      </c>
    </row>
    <row r="890" spans="1:8" x14ac:dyDescent="0.2">
      <c r="A890" s="68" t="s">
        <v>820</v>
      </c>
      <c r="B890" s="133" t="s">
        <v>1813</v>
      </c>
      <c r="C890" s="68" t="s">
        <v>1925</v>
      </c>
      <c r="D890" s="68" t="s">
        <v>1917</v>
      </c>
      <c r="E890" s="124">
        <v>1.1774</v>
      </c>
      <c r="F890" s="123">
        <v>2.72</v>
      </c>
      <c r="G890" s="134">
        <v>1</v>
      </c>
      <c r="H890" s="123">
        <f t="shared" si="13"/>
        <v>0.8</v>
      </c>
    </row>
    <row r="891" spans="1:8" x14ac:dyDescent="0.2">
      <c r="A891" s="68" t="s">
        <v>821</v>
      </c>
      <c r="B891" s="133" t="s">
        <v>1813</v>
      </c>
      <c r="C891" s="68" t="s">
        <v>1925</v>
      </c>
      <c r="D891" s="68" t="s">
        <v>1917</v>
      </c>
      <c r="E891" s="124">
        <v>1.9077</v>
      </c>
      <c r="F891" s="123">
        <v>5.08</v>
      </c>
      <c r="G891" s="134">
        <v>1</v>
      </c>
      <c r="H891" s="123">
        <f t="shared" si="13"/>
        <v>0.95</v>
      </c>
    </row>
    <row r="892" spans="1:8" x14ac:dyDescent="0.2">
      <c r="A892" s="68" t="s">
        <v>822</v>
      </c>
      <c r="B892" s="133" t="s">
        <v>1813</v>
      </c>
      <c r="C892" s="68" t="s">
        <v>1925</v>
      </c>
      <c r="D892" s="68" t="s">
        <v>1917</v>
      </c>
      <c r="E892" s="124">
        <v>3.7782</v>
      </c>
      <c r="F892" s="123">
        <v>10.78</v>
      </c>
      <c r="G892" s="134">
        <v>1</v>
      </c>
      <c r="H892" s="123">
        <f t="shared" si="13"/>
        <v>0.95</v>
      </c>
    </row>
    <row r="893" spans="1:8" x14ac:dyDescent="0.2">
      <c r="A893" s="68" t="s">
        <v>823</v>
      </c>
      <c r="B893" s="133" t="s">
        <v>1558</v>
      </c>
      <c r="C893" s="68" t="s">
        <v>1925</v>
      </c>
      <c r="D893" s="68" t="s">
        <v>1904</v>
      </c>
      <c r="E893" s="124">
        <v>0.65080000000000005</v>
      </c>
      <c r="F893" s="123">
        <v>2.75</v>
      </c>
      <c r="G893" s="134">
        <v>1</v>
      </c>
      <c r="H893" s="123">
        <f t="shared" si="13"/>
        <v>0.8</v>
      </c>
    </row>
    <row r="894" spans="1:8" x14ac:dyDescent="0.2">
      <c r="A894" s="68" t="s">
        <v>824</v>
      </c>
      <c r="B894" s="133" t="s">
        <v>1558</v>
      </c>
      <c r="C894" s="68" t="s">
        <v>1925</v>
      </c>
      <c r="D894" s="68" t="s">
        <v>1904</v>
      </c>
      <c r="E894" s="124">
        <v>0.83169999999999999</v>
      </c>
      <c r="F894" s="123">
        <v>3.58</v>
      </c>
      <c r="G894" s="134">
        <v>1</v>
      </c>
      <c r="H894" s="123">
        <f t="shared" si="13"/>
        <v>0.8</v>
      </c>
    </row>
    <row r="895" spans="1:8" x14ac:dyDescent="0.2">
      <c r="A895" s="68" t="s">
        <v>825</v>
      </c>
      <c r="B895" s="133" t="s">
        <v>1558</v>
      </c>
      <c r="C895" s="68" t="s">
        <v>1925</v>
      </c>
      <c r="D895" s="68" t="s">
        <v>1904</v>
      </c>
      <c r="E895" s="124">
        <v>1.2393000000000001</v>
      </c>
      <c r="F895" s="123">
        <v>5.68</v>
      </c>
      <c r="G895" s="134">
        <v>1</v>
      </c>
      <c r="H895" s="123">
        <f t="shared" si="13"/>
        <v>0.95</v>
      </c>
    </row>
    <row r="896" spans="1:8" x14ac:dyDescent="0.2">
      <c r="A896" s="68" t="s">
        <v>826</v>
      </c>
      <c r="B896" s="133" t="s">
        <v>1558</v>
      </c>
      <c r="C896" s="68" t="s">
        <v>1925</v>
      </c>
      <c r="D896" s="68" t="s">
        <v>1904</v>
      </c>
      <c r="E896" s="124">
        <v>2.1576</v>
      </c>
      <c r="F896" s="123">
        <v>9.8000000000000007</v>
      </c>
      <c r="G896" s="134">
        <v>1</v>
      </c>
      <c r="H896" s="123">
        <f t="shared" si="13"/>
        <v>0.95</v>
      </c>
    </row>
    <row r="897" spans="1:8" x14ac:dyDescent="0.2">
      <c r="A897" s="68" t="s">
        <v>827</v>
      </c>
      <c r="B897" s="133" t="s">
        <v>1559</v>
      </c>
      <c r="C897" s="68" t="s">
        <v>1925</v>
      </c>
      <c r="D897" s="68" t="s">
        <v>1917</v>
      </c>
      <c r="E897" s="124">
        <v>0.51559999999999995</v>
      </c>
      <c r="F897" s="123">
        <v>2.57</v>
      </c>
      <c r="G897" s="134">
        <v>1</v>
      </c>
      <c r="H897" s="123">
        <f t="shared" si="13"/>
        <v>0.8</v>
      </c>
    </row>
    <row r="898" spans="1:8" x14ac:dyDescent="0.2">
      <c r="A898" s="68" t="s">
        <v>828</v>
      </c>
      <c r="B898" s="133" t="s">
        <v>1559</v>
      </c>
      <c r="C898" s="68" t="s">
        <v>1925</v>
      </c>
      <c r="D898" s="68" t="s">
        <v>1917</v>
      </c>
      <c r="E898" s="124">
        <v>0.68300000000000005</v>
      </c>
      <c r="F898" s="123">
        <v>3.45</v>
      </c>
      <c r="G898" s="134">
        <v>1</v>
      </c>
      <c r="H898" s="123">
        <f t="shared" si="13"/>
        <v>0.8</v>
      </c>
    </row>
    <row r="899" spans="1:8" x14ac:dyDescent="0.2">
      <c r="A899" s="68" t="s">
        <v>829</v>
      </c>
      <c r="B899" s="133" t="s">
        <v>1559</v>
      </c>
      <c r="C899" s="68" t="s">
        <v>1925</v>
      </c>
      <c r="D899" s="68" t="s">
        <v>1917</v>
      </c>
      <c r="E899" s="124">
        <v>1.0965</v>
      </c>
      <c r="F899" s="123">
        <v>5.78</v>
      </c>
      <c r="G899" s="134">
        <v>1</v>
      </c>
      <c r="H899" s="123">
        <f t="shared" si="13"/>
        <v>0.95</v>
      </c>
    </row>
    <row r="900" spans="1:8" x14ac:dyDescent="0.2">
      <c r="A900" s="68" t="s">
        <v>830</v>
      </c>
      <c r="B900" s="133" t="s">
        <v>1559</v>
      </c>
      <c r="C900" s="68" t="s">
        <v>1925</v>
      </c>
      <c r="D900" s="68" t="s">
        <v>1917</v>
      </c>
      <c r="E900" s="124">
        <v>1.9409000000000001</v>
      </c>
      <c r="F900" s="123">
        <v>9.3699999999999992</v>
      </c>
      <c r="G900" s="134">
        <v>1</v>
      </c>
      <c r="H900" s="123">
        <f t="shared" si="13"/>
        <v>0.95</v>
      </c>
    </row>
    <row r="901" spans="1:8" x14ac:dyDescent="0.2">
      <c r="A901" s="68" t="s">
        <v>831</v>
      </c>
      <c r="B901" s="133" t="s">
        <v>1814</v>
      </c>
      <c r="C901" s="68" t="s">
        <v>1925</v>
      </c>
      <c r="D901" s="68" t="s">
        <v>1917</v>
      </c>
      <c r="E901" s="124">
        <v>0.4975</v>
      </c>
      <c r="F901" s="123">
        <v>1.72</v>
      </c>
      <c r="G901" s="134">
        <v>1</v>
      </c>
      <c r="H901" s="123">
        <f t="shared" si="13"/>
        <v>0.8</v>
      </c>
    </row>
    <row r="902" spans="1:8" x14ac:dyDescent="0.2">
      <c r="A902" s="68" t="s">
        <v>832</v>
      </c>
      <c r="B902" s="133" t="s">
        <v>1814</v>
      </c>
      <c r="C902" s="68" t="s">
        <v>1925</v>
      </c>
      <c r="D902" s="68" t="s">
        <v>1917</v>
      </c>
      <c r="E902" s="124">
        <v>0.57399999999999995</v>
      </c>
      <c r="F902" s="123">
        <v>2.14</v>
      </c>
      <c r="G902" s="134">
        <v>1</v>
      </c>
      <c r="H902" s="123">
        <f t="shared" si="13"/>
        <v>0.8</v>
      </c>
    </row>
    <row r="903" spans="1:8" x14ac:dyDescent="0.2">
      <c r="A903" s="68" t="s">
        <v>833</v>
      </c>
      <c r="B903" s="133" t="s">
        <v>1814</v>
      </c>
      <c r="C903" s="68" t="s">
        <v>1925</v>
      </c>
      <c r="D903" s="68" t="s">
        <v>1917</v>
      </c>
      <c r="E903" s="124">
        <v>0.88180000000000003</v>
      </c>
      <c r="F903" s="123">
        <v>3.64</v>
      </c>
      <c r="G903" s="134">
        <v>1</v>
      </c>
      <c r="H903" s="123">
        <f t="shared" si="13"/>
        <v>0.95</v>
      </c>
    </row>
    <row r="904" spans="1:8" x14ac:dyDescent="0.2">
      <c r="A904" s="68" t="s">
        <v>834</v>
      </c>
      <c r="B904" s="133" t="s">
        <v>1814</v>
      </c>
      <c r="C904" s="68" t="s">
        <v>1925</v>
      </c>
      <c r="D904" s="68" t="s">
        <v>1917</v>
      </c>
      <c r="E904" s="124">
        <v>1.8519000000000001</v>
      </c>
      <c r="F904" s="123">
        <v>7.57</v>
      </c>
      <c r="G904" s="134">
        <v>1</v>
      </c>
      <c r="H904" s="123">
        <f t="shared" si="13"/>
        <v>0.95</v>
      </c>
    </row>
    <row r="905" spans="1:8" x14ac:dyDescent="0.2">
      <c r="A905" s="68" t="s">
        <v>1644</v>
      </c>
      <c r="B905" s="133" t="s">
        <v>1815</v>
      </c>
      <c r="C905" s="68" t="s">
        <v>836</v>
      </c>
      <c r="D905" s="68" t="s">
        <v>836</v>
      </c>
      <c r="E905" s="124">
        <v>0.57169999999999999</v>
      </c>
      <c r="F905" s="123">
        <v>2.61</v>
      </c>
      <c r="G905" s="134">
        <v>1</v>
      </c>
      <c r="H905" s="123">
        <f t="shared" si="13"/>
        <v>0.8</v>
      </c>
    </row>
    <row r="906" spans="1:8" x14ac:dyDescent="0.2">
      <c r="A906" s="68" t="s">
        <v>1645</v>
      </c>
      <c r="B906" s="133" t="s">
        <v>1815</v>
      </c>
      <c r="C906" s="68" t="s">
        <v>836</v>
      </c>
      <c r="D906" s="68" t="s">
        <v>836</v>
      </c>
      <c r="E906" s="124">
        <v>0.67459999999999998</v>
      </c>
      <c r="F906" s="123">
        <v>3.06</v>
      </c>
      <c r="G906" s="134">
        <v>1</v>
      </c>
      <c r="H906" s="123">
        <f t="shared" ref="H906:H969" si="14">IF(_xlfn.NUMBERVALUE(RIGHT($A906,1))&gt;2,0.95,0.8)</f>
        <v>0.8</v>
      </c>
    </row>
    <row r="907" spans="1:8" x14ac:dyDescent="0.2">
      <c r="A907" s="68" t="s">
        <v>1646</v>
      </c>
      <c r="B907" s="133" t="s">
        <v>1815</v>
      </c>
      <c r="C907" s="68" t="s">
        <v>836</v>
      </c>
      <c r="D907" s="68" t="s">
        <v>836</v>
      </c>
      <c r="E907" s="124">
        <v>1.0513999999999999</v>
      </c>
      <c r="F907" s="123">
        <v>5.15</v>
      </c>
      <c r="G907" s="134">
        <v>1</v>
      </c>
      <c r="H907" s="123">
        <f t="shared" si="14"/>
        <v>0.95</v>
      </c>
    </row>
    <row r="908" spans="1:8" x14ac:dyDescent="0.2">
      <c r="A908" s="68" t="s">
        <v>1647</v>
      </c>
      <c r="B908" s="133" t="s">
        <v>1815</v>
      </c>
      <c r="C908" s="68" t="s">
        <v>836</v>
      </c>
      <c r="D908" s="68" t="s">
        <v>836</v>
      </c>
      <c r="E908" s="124">
        <v>2.6463000000000001</v>
      </c>
      <c r="F908" s="123">
        <v>9.67</v>
      </c>
      <c r="G908" s="134">
        <v>1</v>
      </c>
      <c r="H908" s="123">
        <f t="shared" si="14"/>
        <v>0.95</v>
      </c>
    </row>
    <row r="909" spans="1:8" x14ac:dyDescent="0.2">
      <c r="A909" s="68" t="s">
        <v>835</v>
      </c>
      <c r="B909" s="133" t="s">
        <v>1816</v>
      </c>
      <c r="C909" s="68" t="s">
        <v>836</v>
      </c>
      <c r="D909" s="68" t="s">
        <v>836</v>
      </c>
      <c r="E909" s="124">
        <v>0.5736</v>
      </c>
      <c r="F909" s="123">
        <v>2.89</v>
      </c>
      <c r="G909" s="134">
        <v>1</v>
      </c>
      <c r="H909" s="123">
        <f t="shared" si="14"/>
        <v>0.8</v>
      </c>
    </row>
    <row r="910" spans="1:8" x14ac:dyDescent="0.2">
      <c r="A910" s="68" t="s">
        <v>837</v>
      </c>
      <c r="B910" s="133" t="s">
        <v>1816</v>
      </c>
      <c r="C910" s="68" t="s">
        <v>836</v>
      </c>
      <c r="D910" s="68" t="s">
        <v>836</v>
      </c>
      <c r="E910" s="124">
        <v>0.7016</v>
      </c>
      <c r="F910" s="123">
        <v>3.57</v>
      </c>
      <c r="G910" s="134">
        <v>1</v>
      </c>
      <c r="H910" s="123">
        <f t="shared" si="14"/>
        <v>0.8</v>
      </c>
    </row>
    <row r="911" spans="1:8" x14ac:dyDescent="0.2">
      <c r="A911" s="68" t="s">
        <v>838</v>
      </c>
      <c r="B911" s="133" t="s">
        <v>1816</v>
      </c>
      <c r="C911" s="68" t="s">
        <v>836</v>
      </c>
      <c r="D911" s="68" t="s">
        <v>836</v>
      </c>
      <c r="E911" s="124">
        <v>0.9496</v>
      </c>
      <c r="F911" s="123">
        <v>4.8899999999999997</v>
      </c>
      <c r="G911" s="134">
        <v>1</v>
      </c>
      <c r="H911" s="123">
        <f t="shared" si="14"/>
        <v>0.95</v>
      </c>
    </row>
    <row r="912" spans="1:8" x14ac:dyDescent="0.2">
      <c r="A912" s="68" t="s">
        <v>839</v>
      </c>
      <c r="B912" s="133" t="s">
        <v>1816</v>
      </c>
      <c r="C912" s="68" t="s">
        <v>836</v>
      </c>
      <c r="D912" s="68" t="s">
        <v>836</v>
      </c>
      <c r="E912" s="124">
        <v>1.8613999999999999</v>
      </c>
      <c r="F912" s="123">
        <v>7.09</v>
      </c>
      <c r="G912" s="134">
        <v>1</v>
      </c>
      <c r="H912" s="123">
        <f t="shared" si="14"/>
        <v>0.95</v>
      </c>
    </row>
    <row r="913" spans="1:8" x14ac:dyDescent="0.2">
      <c r="A913" s="68" t="s">
        <v>840</v>
      </c>
      <c r="B913" s="133" t="s">
        <v>1817</v>
      </c>
      <c r="C913" s="68" t="s">
        <v>836</v>
      </c>
      <c r="D913" s="68" t="s">
        <v>836</v>
      </c>
      <c r="E913" s="124">
        <v>0.54210000000000003</v>
      </c>
      <c r="F913" s="123">
        <v>2.08</v>
      </c>
      <c r="G913" s="134">
        <v>1</v>
      </c>
      <c r="H913" s="123">
        <f t="shared" si="14"/>
        <v>0.8</v>
      </c>
    </row>
    <row r="914" spans="1:8" x14ac:dyDescent="0.2">
      <c r="A914" s="68" t="s">
        <v>841</v>
      </c>
      <c r="B914" s="133" t="s">
        <v>1817</v>
      </c>
      <c r="C914" s="68" t="s">
        <v>836</v>
      </c>
      <c r="D914" s="68" t="s">
        <v>836</v>
      </c>
      <c r="E914" s="124">
        <v>0.55889999999999995</v>
      </c>
      <c r="F914" s="123">
        <v>2.3199999999999998</v>
      </c>
      <c r="G914" s="134">
        <v>1</v>
      </c>
      <c r="H914" s="123">
        <f t="shared" si="14"/>
        <v>0.8</v>
      </c>
    </row>
    <row r="915" spans="1:8" x14ac:dyDescent="0.2">
      <c r="A915" s="68" t="s">
        <v>842</v>
      </c>
      <c r="B915" s="133" t="s">
        <v>1817</v>
      </c>
      <c r="C915" s="68" t="s">
        <v>836</v>
      </c>
      <c r="D915" s="68" t="s">
        <v>836</v>
      </c>
      <c r="E915" s="124">
        <v>0.74760000000000004</v>
      </c>
      <c r="F915" s="123">
        <v>3.36</v>
      </c>
      <c r="G915" s="134">
        <v>1</v>
      </c>
      <c r="H915" s="123">
        <f t="shared" si="14"/>
        <v>0.95</v>
      </c>
    </row>
    <row r="916" spans="1:8" x14ac:dyDescent="0.2">
      <c r="A916" s="68" t="s">
        <v>843</v>
      </c>
      <c r="B916" s="133" t="s">
        <v>1817</v>
      </c>
      <c r="C916" s="68" t="s">
        <v>836</v>
      </c>
      <c r="D916" s="68" t="s">
        <v>836</v>
      </c>
      <c r="E916" s="124">
        <v>1.3261000000000001</v>
      </c>
      <c r="F916" s="123">
        <v>6.04</v>
      </c>
      <c r="G916" s="134">
        <v>1</v>
      </c>
      <c r="H916" s="123">
        <f t="shared" si="14"/>
        <v>0.95</v>
      </c>
    </row>
    <row r="917" spans="1:8" x14ac:dyDescent="0.2">
      <c r="A917" s="68" t="s">
        <v>844</v>
      </c>
      <c r="B917" s="133" t="s">
        <v>1818</v>
      </c>
      <c r="C917" s="68" t="s">
        <v>836</v>
      </c>
      <c r="D917" s="68" t="s">
        <v>836</v>
      </c>
      <c r="E917" s="124">
        <v>0.38400000000000001</v>
      </c>
      <c r="F917" s="123">
        <v>2.2200000000000002</v>
      </c>
      <c r="G917" s="134">
        <v>1</v>
      </c>
      <c r="H917" s="123">
        <f t="shared" si="14"/>
        <v>0.8</v>
      </c>
    </row>
    <row r="918" spans="1:8" x14ac:dyDescent="0.2">
      <c r="A918" s="68" t="s">
        <v>845</v>
      </c>
      <c r="B918" s="133" t="s">
        <v>1818</v>
      </c>
      <c r="C918" s="68" t="s">
        <v>836</v>
      </c>
      <c r="D918" s="68" t="s">
        <v>836</v>
      </c>
      <c r="E918" s="124">
        <v>0.45829999999999999</v>
      </c>
      <c r="F918" s="123">
        <v>2.4900000000000002</v>
      </c>
      <c r="G918" s="134">
        <v>1</v>
      </c>
      <c r="H918" s="123">
        <f t="shared" si="14"/>
        <v>0.8</v>
      </c>
    </row>
    <row r="919" spans="1:8" x14ac:dyDescent="0.2">
      <c r="A919" s="68" t="s">
        <v>846</v>
      </c>
      <c r="B919" s="133" t="s">
        <v>1818</v>
      </c>
      <c r="C919" s="68" t="s">
        <v>836</v>
      </c>
      <c r="D919" s="68" t="s">
        <v>836</v>
      </c>
      <c r="E919" s="124">
        <v>0.71960000000000002</v>
      </c>
      <c r="F919" s="123">
        <v>3.38</v>
      </c>
      <c r="G919" s="134">
        <v>1</v>
      </c>
      <c r="H919" s="123">
        <f t="shared" si="14"/>
        <v>0.95</v>
      </c>
    </row>
    <row r="920" spans="1:8" x14ac:dyDescent="0.2">
      <c r="A920" s="68" t="s">
        <v>847</v>
      </c>
      <c r="B920" s="133" t="s">
        <v>1818</v>
      </c>
      <c r="C920" s="68" t="s">
        <v>836</v>
      </c>
      <c r="D920" s="68" t="s">
        <v>836</v>
      </c>
      <c r="E920" s="124">
        <v>1.8369</v>
      </c>
      <c r="F920" s="123">
        <v>6.17</v>
      </c>
      <c r="G920" s="134">
        <v>1</v>
      </c>
      <c r="H920" s="123">
        <f t="shared" si="14"/>
        <v>0.95</v>
      </c>
    </row>
    <row r="921" spans="1:8" x14ac:dyDescent="0.2">
      <c r="A921" s="68" t="s">
        <v>1648</v>
      </c>
      <c r="B921" s="133" t="s">
        <v>1819</v>
      </c>
      <c r="C921" s="68" t="s">
        <v>836</v>
      </c>
      <c r="D921" s="68" t="s">
        <v>836</v>
      </c>
      <c r="E921" s="124">
        <v>0.52300000000000002</v>
      </c>
      <c r="F921" s="123">
        <v>1.24</v>
      </c>
      <c r="G921" s="134">
        <v>1</v>
      </c>
      <c r="H921" s="123">
        <f t="shared" si="14"/>
        <v>0.8</v>
      </c>
    </row>
    <row r="922" spans="1:8" x14ac:dyDescent="0.2">
      <c r="A922" s="68" t="s">
        <v>1649</v>
      </c>
      <c r="B922" s="133" t="s">
        <v>1819</v>
      </c>
      <c r="C922" s="68" t="s">
        <v>836</v>
      </c>
      <c r="D922" s="68" t="s">
        <v>836</v>
      </c>
      <c r="E922" s="124">
        <v>0.66659999999999997</v>
      </c>
      <c r="F922" s="123">
        <v>1.59</v>
      </c>
      <c r="G922" s="134">
        <v>1</v>
      </c>
      <c r="H922" s="123">
        <f t="shared" si="14"/>
        <v>0.8</v>
      </c>
    </row>
    <row r="923" spans="1:8" x14ac:dyDescent="0.2">
      <c r="A923" s="68" t="s">
        <v>1650</v>
      </c>
      <c r="B923" s="133" t="s">
        <v>1819</v>
      </c>
      <c r="C923" s="68" t="s">
        <v>836</v>
      </c>
      <c r="D923" s="68" t="s">
        <v>836</v>
      </c>
      <c r="E923" s="124">
        <v>0.92700000000000005</v>
      </c>
      <c r="F923" s="123">
        <v>2.46</v>
      </c>
      <c r="G923" s="134">
        <v>1</v>
      </c>
      <c r="H923" s="123">
        <f t="shared" si="14"/>
        <v>0.95</v>
      </c>
    </row>
    <row r="924" spans="1:8" x14ac:dyDescent="0.2">
      <c r="A924" s="68" t="s">
        <v>1651</v>
      </c>
      <c r="B924" s="133" t="s">
        <v>1819</v>
      </c>
      <c r="C924" s="68" t="s">
        <v>836</v>
      </c>
      <c r="D924" s="68" t="s">
        <v>836</v>
      </c>
      <c r="E924" s="124">
        <v>1.9442999999999999</v>
      </c>
      <c r="F924" s="123">
        <v>5.0199999999999996</v>
      </c>
      <c r="G924" s="134">
        <v>1</v>
      </c>
      <c r="H924" s="123">
        <f t="shared" si="14"/>
        <v>0.95</v>
      </c>
    </row>
    <row r="925" spans="1:8" x14ac:dyDescent="0.2">
      <c r="A925" s="68" t="s">
        <v>1652</v>
      </c>
      <c r="B925" s="133" t="s">
        <v>1820</v>
      </c>
      <c r="C925" s="68" t="s">
        <v>836</v>
      </c>
      <c r="D925" s="68" t="s">
        <v>836</v>
      </c>
      <c r="E925" s="124">
        <v>0.68799999999999994</v>
      </c>
      <c r="F925" s="123">
        <v>1.94</v>
      </c>
      <c r="G925" s="134">
        <v>1</v>
      </c>
      <c r="H925" s="123">
        <f t="shared" si="14"/>
        <v>0.8</v>
      </c>
    </row>
    <row r="926" spans="1:8" x14ac:dyDescent="0.2">
      <c r="A926" s="68" t="s">
        <v>1653</v>
      </c>
      <c r="B926" s="133" t="s">
        <v>1820</v>
      </c>
      <c r="C926" s="68" t="s">
        <v>836</v>
      </c>
      <c r="D926" s="68" t="s">
        <v>836</v>
      </c>
      <c r="E926" s="124">
        <v>0.95250000000000001</v>
      </c>
      <c r="F926" s="123">
        <v>2.39</v>
      </c>
      <c r="G926" s="134">
        <v>1</v>
      </c>
      <c r="H926" s="123">
        <f t="shared" si="14"/>
        <v>0.8</v>
      </c>
    </row>
    <row r="927" spans="1:8" x14ac:dyDescent="0.2">
      <c r="A927" s="68" t="s">
        <v>1654</v>
      </c>
      <c r="B927" s="133" t="s">
        <v>1820</v>
      </c>
      <c r="C927" s="68" t="s">
        <v>836</v>
      </c>
      <c r="D927" s="68" t="s">
        <v>836</v>
      </c>
      <c r="E927" s="124">
        <v>1.4891000000000001</v>
      </c>
      <c r="F927" s="123">
        <v>4.63</v>
      </c>
      <c r="G927" s="134">
        <v>1</v>
      </c>
      <c r="H927" s="123">
        <f t="shared" si="14"/>
        <v>0.95</v>
      </c>
    </row>
    <row r="928" spans="1:8" x14ac:dyDescent="0.2">
      <c r="A928" s="68" t="s">
        <v>1655</v>
      </c>
      <c r="B928" s="133" t="s">
        <v>1820</v>
      </c>
      <c r="C928" s="68" t="s">
        <v>836</v>
      </c>
      <c r="D928" s="68" t="s">
        <v>836</v>
      </c>
      <c r="E928" s="124">
        <v>2.6393</v>
      </c>
      <c r="F928" s="123">
        <v>7.49</v>
      </c>
      <c r="G928" s="134">
        <v>1</v>
      </c>
      <c r="H928" s="123">
        <f t="shared" si="14"/>
        <v>0.95</v>
      </c>
    </row>
    <row r="929" spans="1:8" x14ac:dyDescent="0.2">
      <c r="A929" s="68" t="s">
        <v>1656</v>
      </c>
      <c r="B929" s="133" t="s">
        <v>1821</v>
      </c>
      <c r="C929" s="68" t="s">
        <v>836</v>
      </c>
      <c r="D929" s="68" t="s">
        <v>836</v>
      </c>
      <c r="E929" s="124">
        <v>0.443</v>
      </c>
      <c r="F929" s="123">
        <v>1.93</v>
      </c>
      <c r="G929" s="134">
        <v>1</v>
      </c>
      <c r="H929" s="123">
        <f t="shared" si="14"/>
        <v>0.8</v>
      </c>
    </row>
    <row r="930" spans="1:8" x14ac:dyDescent="0.2">
      <c r="A930" s="68" t="s">
        <v>1657</v>
      </c>
      <c r="B930" s="133" t="s">
        <v>1821</v>
      </c>
      <c r="C930" s="68" t="s">
        <v>836</v>
      </c>
      <c r="D930" s="68" t="s">
        <v>836</v>
      </c>
      <c r="E930" s="124">
        <v>0.93689999999999996</v>
      </c>
      <c r="F930" s="123">
        <v>2.65</v>
      </c>
      <c r="G930" s="134">
        <v>1</v>
      </c>
      <c r="H930" s="123">
        <f t="shared" si="14"/>
        <v>0.8</v>
      </c>
    </row>
    <row r="931" spans="1:8" x14ac:dyDescent="0.2">
      <c r="A931" s="68" t="s">
        <v>1658</v>
      </c>
      <c r="B931" s="133" t="s">
        <v>1821</v>
      </c>
      <c r="C931" s="68" t="s">
        <v>836</v>
      </c>
      <c r="D931" s="68" t="s">
        <v>836</v>
      </c>
      <c r="E931" s="124">
        <v>1.6060000000000001</v>
      </c>
      <c r="F931" s="123">
        <v>4.7300000000000004</v>
      </c>
      <c r="G931" s="134">
        <v>1</v>
      </c>
      <c r="H931" s="123">
        <f t="shared" si="14"/>
        <v>0.95</v>
      </c>
    </row>
    <row r="932" spans="1:8" x14ac:dyDescent="0.2">
      <c r="A932" s="68" t="s">
        <v>1659</v>
      </c>
      <c r="B932" s="133" t="s">
        <v>1821</v>
      </c>
      <c r="C932" s="68" t="s">
        <v>836</v>
      </c>
      <c r="D932" s="68" t="s">
        <v>836</v>
      </c>
      <c r="E932" s="124">
        <v>4.1158000000000001</v>
      </c>
      <c r="F932" s="123">
        <v>10</v>
      </c>
      <c r="G932" s="134">
        <v>1</v>
      </c>
      <c r="H932" s="123">
        <f t="shared" si="14"/>
        <v>0.95</v>
      </c>
    </row>
    <row r="933" spans="1:8" x14ac:dyDescent="0.2">
      <c r="A933" s="68" t="s">
        <v>848</v>
      </c>
      <c r="B933" s="133" t="s">
        <v>1560</v>
      </c>
      <c r="C933" s="68" t="s">
        <v>836</v>
      </c>
      <c r="D933" s="68" t="s">
        <v>836</v>
      </c>
      <c r="E933" s="124">
        <v>0.33629999999999999</v>
      </c>
      <c r="F933" s="123">
        <v>2.0499999999999998</v>
      </c>
      <c r="G933" s="134">
        <v>1</v>
      </c>
      <c r="H933" s="123">
        <f t="shared" si="14"/>
        <v>0.8</v>
      </c>
    </row>
    <row r="934" spans="1:8" x14ac:dyDescent="0.2">
      <c r="A934" s="68" t="s">
        <v>849</v>
      </c>
      <c r="B934" s="133" t="s">
        <v>1560</v>
      </c>
      <c r="C934" s="68" t="s">
        <v>836</v>
      </c>
      <c r="D934" s="68" t="s">
        <v>836</v>
      </c>
      <c r="E934" s="124">
        <v>0.37890000000000001</v>
      </c>
      <c r="F934" s="123">
        <v>2.29</v>
      </c>
      <c r="G934" s="134">
        <v>1</v>
      </c>
      <c r="H934" s="123">
        <f t="shared" si="14"/>
        <v>0.8</v>
      </c>
    </row>
    <row r="935" spans="1:8" x14ac:dyDescent="0.2">
      <c r="A935" s="68" t="s">
        <v>850</v>
      </c>
      <c r="B935" s="133" t="s">
        <v>1560</v>
      </c>
      <c r="C935" s="68" t="s">
        <v>836</v>
      </c>
      <c r="D935" s="68" t="s">
        <v>836</v>
      </c>
      <c r="E935" s="124">
        <v>0.52869999999999995</v>
      </c>
      <c r="F935" s="123">
        <v>3.02</v>
      </c>
      <c r="G935" s="134">
        <v>1</v>
      </c>
      <c r="H935" s="123">
        <f t="shared" si="14"/>
        <v>0.95</v>
      </c>
    </row>
    <row r="936" spans="1:8" x14ac:dyDescent="0.2">
      <c r="A936" s="68" t="s">
        <v>851</v>
      </c>
      <c r="B936" s="133" t="s">
        <v>1560</v>
      </c>
      <c r="C936" s="68" t="s">
        <v>836</v>
      </c>
      <c r="D936" s="68" t="s">
        <v>836</v>
      </c>
      <c r="E936" s="124">
        <v>0.83360000000000001</v>
      </c>
      <c r="F936" s="123">
        <v>4.24</v>
      </c>
      <c r="G936" s="134">
        <v>1</v>
      </c>
      <c r="H936" s="123">
        <f t="shared" si="14"/>
        <v>0.95</v>
      </c>
    </row>
    <row r="937" spans="1:8" x14ac:dyDescent="0.2">
      <c r="A937" s="68" t="s">
        <v>852</v>
      </c>
      <c r="B937" s="133" t="s">
        <v>1822</v>
      </c>
      <c r="C937" s="68" t="s">
        <v>836</v>
      </c>
      <c r="D937" s="68" t="s">
        <v>836</v>
      </c>
      <c r="E937" s="124">
        <v>0.28120000000000001</v>
      </c>
      <c r="F937" s="123">
        <v>1.89</v>
      </c>
      <c r="G937" s="134">
        <v>1</v>
      </c>
      <c r="H937" s="123">
        <f t="shared" si="14"/>
        <v>0.8</v>
      </c>
    </row>
    <row r="938" spans="1:8" x14ac:dyDescent="0.2">
      <c r="A938" s="68" t="s">
        <v>853</v>
      </c>
      <c r="B938" s="133" t="s">
        <v>1822</v>
      </c>
      <c r="C938" s="68" t="s">
        <v>836</v>
      </c>
      <c r="D938" s="68" t="s">
        <v>836</v>
      </c>
      <c r="E938" s="124">
        <v>0.43490000000000001</v>
      </c>
      <c r="F938" s="123">
        <v>2.3199999999999998</v>
      </c>
      <c r="G938" s="134">
        <v>1</v>
      </c>
      <c r="H938" s="123">
        <f t="shared" si="14"/>
        <v>0.8</v>
      </c>
    </row>
    <row r="939" spans="1:8" x14ac:dyDescent="0.2">
      <c r="A939" s="68" t="s">
        <v>854</v>
      </c>
      <c r="B939" s="133" t="s">
        <v>1822</v>
      </c>
      <c r="C939" s="68" t="s">
        <v>836</v>
      </c>
      <c r="D939" s="68" t="s">
        <v>836</v>
      </c>
      <c r="E939" s="124">
        <v>0.69359999999999999</v>
      </c>
      <c r="F939" s="123">
        <v>3.4</v>
      </c>
      <c r="G939" s="134">
        <v>1</v>
      </c>
      <c r="H939" s="123">
        <f t="shared" si="14"/>
        <v>0.95</v>
      </c>
    </row>
    <row r="940" spans="1:8" x14ac:dyDescent="0.2">
      <c r="A940" s="68" t="s">
        <v>855</v>
      </c>
      <c r="B940" s="133" t="s">
        <v>1822</v>
      </c>
      <c r="C940" s="68" t="s">
        <v>836</v>
      </c>
      <c r="D940" s="68" t="s">
        <v>836</v>
      </c>
      <c r="E940" s="124">
        <v>1.4709000000000001</v>
      </c>
      <c r="F940" s="123">
        <v>5.23</v>
      </c>
      <c r="G940" s="134">
        <v>1</v>
      </c>
      <c r="H940" s="123">
        <f t="shared" si="14"/>
        <v>0.95</v>
      </c>
    </row>
    <row r="941" spans="1:8" x14ac:dyDescent="0.2">
      <c r="A941" s="68" t="s">
        <v>856</v>
      </c>
      <c r="B941" s="133" t="s">
        <v>1823</v>
      </c>
      <c r="C941" s="68" t="s">
        <v>836</v>
      </c>
      <c r="D941" s="68" t="s">
        <v>836</v>
      </c>
      <c r="E941" s="124">
        <v>0.33510000000000001</v>
      </c>
      <c r="F941" s="123">
        <v>1.23</v>
      </c>
      <c r="G941" s="134">
        <v>1</v>
      </c>
      <c r="H941" s="123">
        <f t="shared" si="14"/>
        <v>0.8</v>
      </c>
    </row>
    <row r="942" spans="1:8" x14ac:dyDescent="0.2">
      <c r="A942" s="68" t="s">
        <v>857</v>
      </c>
      <c r="B942" s="133" t="s">
        <v>1823</v>
      </c>
      <c r="C942" s="68" t="s">
        <v>836</v>
      </c>
      <c r="D942" s="68" t="s">
        <v>836</v>
      </c>
      <c r="E942" s="124">
        <v>0.4481</v>
      </c>
      <c r="F942" s="123">
        <v>1.58</v>
      </c>
      <c r="G942" s="134">
        <v>1</v>
      </c>
      <c r="H942" s="123">
        <f t="shared" si="14"/>
        <v>0.8</v>
      </c>
    </row>
    <row r="943" spans="1:8" x14ac:dyDescent="0.2">
      <c r="A943" s="68" t="s">
        <v>858</v>
      </c>
      <c r="B943" s="133" t="s">
        <v>1823</v>
      </c>
      <c r="C943" s="68" t="s">
        <v>836</v>
      </c>
      <c r="D943" s="68" t="s">
        <v>836</v>
      </c>
      <c r="E943" s="124">
        <v>0.68289999999999995</v>
      </c>
      <c r="F943" s="123">
        <v>2.52</v>
      </c>
      <c r="G943" s="134">
        <v>1</v>
      </c>
      <c r="H943" s="123">
        <f t="shared" si="14"/>
        <v>0.95</v>
      </c>
    </row>
    <row r="944" spans="1:8" x14ac:dyDescent="0.2">
      <c r="A944" s="68" t="s">
        <v>859</v>
      </c>
      <c r="B944" s="133" t="s">
        <v>1823</v>
      </c>
      <c r="C944" s="68" t="s">
        <v>836</v>
      </c>
      <c r="D944" s="68" t="s">
        <v>836</v>
      </c>
      <c r="E944" s="124">
        <v>1.4874000000000001</v>
      </c>
      <c r="F944" s="123">
        <v>5.13</v>
      </c>
      <c r="G944" s="134">
        <v>1</v>
      </c>
      <c r="H944" s="123">
        <f t="shared" si="14"/>
        <v>0.95</v>
      </c>
    </row>
    <row r="945" spans="1:8" x14ac:dyDescent="0.2">
      <c r="A945" s="68" t="s">
        <v>860</v>
      </c>
      <c r="B945" s="133" t="s">
        <v>1824</v>
      </c>
      <c r="C945" s="68" t="s">
        <v>836</v>
      </c>
      <c r="D945" s="68" t="s">
        <v>836</v>
      </c>
      <c r="E945" s="124">
        <v>0.29480000000000001</v>
      </c>
      <c r="F945" s="123">
        <v>1.88</v>
      </c>
      <c r="G945" s="134">
        <v>1</v>
      </c>
      <c r="H945" s="123">
        <f t="shared" si="14"/>
        <v>0.8</v>
      </c>
    </row>
    <row r="946" spans="1:8" x14ac:dyDescent="0.2">
      <c r="A946" s="68" t="s">
        <v>861</v>
      </c>
      <c r="B946" s="133" t="s">
        <v>1824</v>
      </c>
      <c r="C946" s="68" t="s">
        <v>836</v>
      </c>
      <c r="D946" s="68" t="s">
        <v>836</v>
      </c>
      <c r="E946" s="124">
        <v>0.38829999999999998</v>
      </c>
      <c r="F946" s="123">
        <v>2.4700000000000002</v>
      </c>
      <c r="G946" s="134">
        <v>1</v>
      </c>
      <c r="H946" s="123">
        <f t="shared" si="14"/>
        <v>0.8</v>
      </c>
    </row>
    <row r="947" spans="1:8" x14ac:dyDescent="0.2">
      <c r="A947" s="68" t="s">
        <v>862</v>
      </c>
      <c r="B947" s="133" t="s">
        <v>1824</v>
      </c>
      <c r="C947" s="68" t="s">
        <v>836</v>
      </c>
      <c r="D947" s="68" t="s">
        <v>836</v>
      </c>
      <c r="E947" s="124">
        <v>0.58919999999999995</v>
      </c>
      <c r="F947" s="123">
        <v>4.18</v>
      </c>
      <c r="G947" s="134">
        <v>1</v>
      </c>
      <c r="H947" s="123">
        <f t="shared" si="14"/>
        <v>0.95</v>
      </c>
    </row>
    <row r="948" spans="1:8" x14ac:dyDescent="0.2">
      <c r="A948" s="68" t="s">
        <v>863</v>
      </c>
      <c r="B948" s="133" t="s">
        <v>1824</v>
      </c>
      <c r="C948" s="68" t="s">
        <v>836</v>
      </c>
      <c r="D948" s="68" t="s">
        <v>836</v>
      </c>
      <c r="E948" s="124">
        <v>1.3101</v>
      </c>
      <c r="F948" s="123">
        <v>5.61</v>
      </c>
      <c r="G948" s="134">
        <v>1</v>
      </c>
      <c r="H948" s="123">
        <f t="shared" si="14"/>
        <v>0.95</v>
      </c>
    </row>
    <row r="949" spans="1:8" x14ac:dyDescent="0.2">
      <c r="A949" s="68" t="s">
        <v>864</v>
      </c>
      <c r="B949" s="133" t="s">
        <v>1825</v>
      </c>
      <c r="C949" s="68" t="s">
        <v>1926</v>
      </c>
      <c r="D949" s="68" t="s">
        <v>1911</v>
      </c>
      <c r="E949" s="124">
        <v>0.26619999999999999</v>
      </c>
      <c r="F949" s="123">
        <v>1.44</v>
      </c>
      <c r="G949" s="134">
        <v>1.3</v>
      </c>
      <c r="H949" s="123">
        <f t="shared" si="14"/>
        <v>0.8</v>
      </c>
    </row>
    <row r="950" spans="1:8" x14ac:dyDescent="0.2">
      <c r="A950" s="68" t="s">
        <v>865</v>
      </c>
      <c r="B950" s="133" t="s">
        <v>1825</v>
      </c>
      <c r="C950" s="68" t="s">
        <v>1926</v>
      </c>
      <c r="D950" s="68" t="s">
        <v>1911</v>
      </c>
      <c r="E950" s="124">
        <v>0.379</v>
      </c>
      <c r="F950" s="123">
        <v>1.55</v>
      </c>
      <c r="G950" s="134">
        <v>1.3</v>
      </c>
      <c r="H950" s="123">
        <f t="shared" si="14"/>
        <v>0.8</v>
      </c>
    </row>
    <row r="951" spans="1:8" x14ac:dyDescent="0.2">
      <c r="A951" s="68" t="s">
        <v>866</v>
      </c>
      <c r="B951" s="133" t="s">
        <v>1825</v>
      </c>
      <c r="C951" s="68" t="s">
        <v>1926</v>
      </c>
      <c r="D951" s="68" t="s">
        <v>1911</v>
      </c>
      <c r="E951" s="124">
        <v>0.60050000000000003</v>
      </c>
      <c r="F951" s="123">
        <v>1.57</v>
      </c>
      <c r="G951" s="134">
        <v>1.3</v>
      </c>
      <c r="H951" s="123">
        <f t="shared" si="14"/>
        <v>0.95</v>
      </c>
    </row>
    <row r="952" spans="1:8" x14ac:dyDescent="0.2">
      <c r="A952" s="68" t="s">
        <v>867</v>
      </c>
      <c r="B952" s="133" t="s">
        <v>1825</v>
      </c>
      <c r="C952" s="68" t="s">
        <v>1926</v>
      </c>
      <c r="D952" s="68" t="s">
        <v>1911</v>
      </c>
      <c r="E952" s="124">
        <v>1.212</v>
      </c>
      <c r="F952" s="123">
        <v>1.58</v>
      </c>
      <c r="G952" s="134">
        <v>1.3</v>
      </c>
      <c r="H952" s="123">
        <f t="shared" si="14"/>
        <v>0.95</v>
      </c>
    </row>
    <row r="953" spans="1:8" x14ac:dyDescent="0.2">
      <c r="A953" s="68" t="s">
        <v>868</v>
      </c>
      <c r="B953" s="133" t="s">
        <v>1561</v>
      </c>
      <c r="C953" s="68" t="s">
        <v>1926</v>
      </c>
      <c r="D953" s="68" t="s">
        <v>1911</v>
      </c>
      <c r="E953" s="124">
        <v>0.1079</v>
      </c>
      <c r="F953" s="123">
        <v>1.18</v>
      </c>
      <c r="G953" s="134">
        <v>1.3</v>
      </c>
      <c r="H953" s="123">
        <f t="shared" si="14"/>
        <v>0.8</v>
      </c>
    </row>
    <row r="954" spans="1:8" x14ac:dyDescent="0.2">
      <c r="A954" s="68" t="s">
        <v>869</v>
      </c>
      <c r="B954" s="133" t="s">
        <v>1561</v>
      </c>
      <c r="C954" s="68" t="s">
        <v>1926</v>
      </c>
      <c r="D954" s="68" t="s">
        <v>1911</v>
      </c>
      <c r="E954" s="124">
        <v>0.16669999999999999</v>
      </c>
      <c r="F954" s="123">
        <v>1.24</v>
      </c>
      <c r="G954" s="134">
        <v>1.3</v>
      </c>
      <c r="H954" s="123">
        <f t="shared" si="14"/>
        <v>0.8</v>
      </c>
    </row>
    <row r="955" spans="1:8" x14ac:dyDescent="0.2">
      <c r="A955" s="68" t="s">
        <v>870</v>
      </c>
      <c r="B955" s="133" t="s">
        <v>1561</v>
      </c>
      <c r="C955" s="68" t="s">
        <v>1926</v>
      </c>
      <c r="D955" s="68" t="s">
        <v>1911</v>
      </c>
      <c r="E955" s="124">
        <v>0.2823</v>
      </c>
      <c r="F955" s="123">
        <v>1.24</v>
      </c>
      <c r="G955" s="134">
        <v>1.3</v>
      </c>
      <c r="H955" s="123">
        <f t="shared" si="14"/>
        <v>0.95</v>
      </c>
    </row>
    <row r="956" spans="1:8" x14ac:dyDescent="0.2">
      <c r="A956" s="68" t="s">
        <v>871</v>
      </c>
      <c r="B956" s="133" t="s">
        <v>1561</v>
      </c>
      <c r="C956" s="68" t="s">
        <v>1926</v>
      </c>
      <c r="D956" s="68" t="s">
        <v>1911</v>
      </c>
      <c r="E956" s="124">
        <v>0.51910000000000001</v>
      </c>
      <c r="F956" s="123">
        <v>1.31</v>
      </c>
      <c r="G956" s="134">
        <v>1.3</v>
      </c>
      <c r="H956" s="123">
        <f t="shared" si="14"/>
        <v>0.95</v>
      </c>
    </row>
    <row r="957" spans="1:8" x14ac:dyDescent="0.2">
      <c r="A957" s="68" t="s">
        <v>872</v>
      </c>
      <c r="B957" s="133" t="s">
        <v>1826</v>
      </c>
      <c r="C957" s="68" t="s">
        <v>1926</v>
      </c>
      <c r="D957" s="68" t="s">
        <v>1911</v>
      </c>
      <c r="E957" s="124">
        <v>18.465699999999998</v>
      </c>
      <c r="F957" s="123">
        <v>34.380000000000003</v>
      </c>
      <c r="G957" s="134">
        <v>1.3</v>
      </c>
      <c r="H957" s="123">
        <f t="shared" si="14"/>
        <v>0.8</v>
      </c>
    </row>
    <row r="958" spans="1:8" x14ac:dyDescent="0.2">
      <c r="A958" s="68" t="s">
        <v>873</v>
      </c>
      <c r="B958" s="133" t="s">
        <v>1826</v>
      </c>
      <c r="C958" s="68" t="s">
        <v>1926</v>
      </c>
      <c r="D958" s="68" t="s">
        <v>1911</v>
      </c>
      <c r="E958" s="124">
        <v>23.370699999999999</v>
      </c>
      <c r="F958" s="123">
        <v>41.96</v>
      </c>
      <c r="G958" s="134">
        <v>1.3</v>
      </c>
      <c r="H958" s="123">
        <f t="shared" si="14"/>
        <v>0.8</v>
      </c>
    </row>
    <row r="959" spans="1:8" x14ac:dyDescent="0.2">
      <c r="A959" s="68" t="s">
        <v>874</v>
      </c>
      <c r="B959" s="133" t="s">
        <v>1826</v>
      </c>
      <c r="C959" s="68" t="s">
        <v>1926</v>
      </c>
      <c r="D959" s="68" t="s">
        <v>1911</v>
      </c>
      <c r="E959" s="124">
        <v>36.014699999999998</v>
      </c>
      <c r="F959" s="123">
        <v>65.95</v>
      </c>
      <c r="G959" s="134">
        <v>1.3</v>
      </c>
      <c r="H959" s="123">
        <f t="shared" si="14"/>
        <v>0.95</v>
      </c>
    </row>
    <row r="960" spans="1:8" x14ac:dyDescent="0.2">
      <c r="A960" s="68" t="s">
        <v>875</v>
      </c>
      <c r="B960" s="133" t="s">
        <v>1826</v>
      </c>
      <c r="C960" s="68" t="s">
        <v>1926</v>
      </c>
      <c r="D960" s="68" t="s">
        <v>1911</v>
      </c>
      <c r="E960" s="124">
        <v>42.910400000000003</v>
      </c>
      <c r="F960" s="123">
        <v>71.91</v>
      </c>
      <c r="G960" s="134">
        <v>1.3</v>
      </c>
      <c r="H960" s="123">
        <f t="shared" si="14"/>
        <v>0.95</v>
      </c>
    </row>
    <row r="961" spans="1:8" x14ac:dyDescent="0.2">
      <c r="A961" s="68" t="s">
        <v>876</v>
      </c>
      <c r="B961" s="133" t="s">
        <v>1827</v>
      </c>
      <c r="C961" s="68" t="s">
        <v>1926</v>
      </c>
      <c r="D961" s="68" t="s">
        <v>1911</v>
      </c>
      <c r="E961" s="124">
        <v>16.9937</v>
      </c>
      <c r="F961" s="123">
        <v>6</v>
      </c>
      <c r="G961" s="134">
        <v>1.3</v>
      </c>
      <c r="H961" s="123">
        <f t="shared" si="14"/>
        <v>0.8</v>
      </c>
    </row>
    <row r="962" spans="1:8" x14ac:dyDescent="0.2">
      <c r="A962" s="68" t="s">
        <v>877</v>
      </c>
      <c r="B962" s="133" t="s">
        <v>1827</v>
      </c>
      <c r="C962" s="68" t="s">
        <v>1926</v>
      </c>
      <c r="D962" s="68" t="s">
        <v>1911</v>
      </c>
      <c r="E962" s="124">
        <v>16.9937</v>
      </c>
      <c r="F962" s="123">
        <v>69.89</v>
      </c>
      <c r="G962" s="134">
        <v>1.3</v>
      </c>
      <c r="H962" s="123">
        <f t="shared" si="14"/>
        <v>0.8</v>
      </c>
    </row>
    <row r="963" spans="1:8" x14ac:dyDescent="0.2">
      <c r="A963" s="68" t="s">
        <v>878</v>
      </c>
      <c r="B963" s="133" t="s">
        <v>1827</v>
      </c>
      <c r="C963" s="68" t="s">
        <v>1926</v>
      </c>
      <c r="D963" s="68" t="s">
        <v>1911</v>
      </c>
      <c r="E963" s="124">
        <v>22.426500000000001</v>
      </c>
      <c r="F963" s="123">
        <v>87.38</v>
      </c>
      <c r="G963" s="134">
        <v>1.3</v>
      </c>
      <c r="H963" s="123">
        <f t="shared" si="14"/>
        <v>0.95</v>
      </c>
    </row>
    <row r="964" spans="1:8" x14ac:dyDescent="0.2">
      <c r="A964" s="68" t="s">
        <v>879</v>
      </c>
      <c r="B964" s="133" t="s">
        <v>1827</v>
      </c>
      <c r="C964" s="68" t="s">
        <v>1926</v>
      </c>
      <c r="D964" s="68" t="s">
        <v>1911</v>
      </c>
      <c r="E964" s="124">
        <v>33.238199999999999</v>
      </c>
      <c r="F964" s="123">
        <v>120</v>
      </c>
      <c r="G964" s="134">
        <v>1.3</v>
      </c>
      <c r="H964" s="123">
        <f t="shared" si="14"/>
        <v>0.95</v>
      </c>
    </row>
    <row r="965" spans="1:8" ht="42.75" x14ac:dyDescent="0.2">
      <c r="A965" s="68" t="s">
        <v>880</v>
      </c>
      <c r="B965" s="133" t="s">
        <v>1828</v>
      </c>
      <c r="C965" s="68" t="s">
        <v>1926</v>
      </c>
      <c r="D965" s="68" t="s">
        <v>1911</v>
      </c>
      <c r="E965" s="124">
        <v>13.862</v>
      </c>
      <c r="F965" s="123">
        <v>58.38</v>
      </c>
      <c r="G965" s="134">
        <v>1.3</v>
      </c>
      <c r="H965" s="123">
        <f t="shared" si="14"/>
        <v>0.8</v>
      </c>
    </row>
    <row r="966" spans="1:8" ht="42.75" x14ac:dyDescent="0.2">
      <c r="A966" s="68" t="s">
        <v>881</v>
      </c>
      <c r="B966" s="133" t="s">
        <v>1828</v>
      </c>
      <c r="C966" s="68" t="s">
        <v>1926</v>
      </c>
      <c r="D966" s="68" t="s">
        <v>1911</v>
      </c>
      <c r="E966" s="124">
        <v>13.371600000000001</v>
      </c>
      <c r="F966" s="123">
        <v>51</v>
      </c>
      <c r="G966" s="134">
        <v>1.3</v>
      </c>
      <c r="H966" s="123">
        <f t="shared" si="14"/>
        <v>0.8</v>
      </c>
    </row>
    <row r="967" spans="1:8" ht="42.75" x14ac:dyDescent="0.2">
      <c r="A967" s="68" t="s">
        <v>882</v>
      </c>
      <c r="B967" s="133" t="s">
        <v>1828</v>
      </c>
      <c r="C967" s="68" t="s">
        <v>1926</v>
      </c>
      <c r="D967" s="68" t="s">
        <v>1911</v>
      </c>
      <c r="E967" s="124">
        <v>12.7302</v>
      </c>
      <c r="F967" s="123">
        <v>50.52</v>
      </c>
      <c r="G967" s="134">
        <v>1.3</v>
      </c>
      <c r="H967" s="123">
        <f t="shared" si="14"/>
        <v>0.95</v>
      </c>
    </row>
    <row r="968" spans="1:8" ht="42.75" x14ac:dyDescent="0.2">
      <c r="A968" s="68" t="s">
        <v>883</v>
      </c>
      <c r="B968" s="133" t="s">
        <v>1828</v>
      </c>
      <c r="C968" s="68" t="s">
        <v>1926</v>
      </c>
      <c r="D968" s="68" t="s">
        <v>1911</v>
      </c>
      <c r="E968" s="124">
        <v>2.4119999999999999</v>
      </c>
      <c r="F968" s="123">
        <v>1.62</v>
      </c>
      <c r="G968" s="134">
        <v>1.3</v>
      </c>
      <c r="H968" s="123">
        <f t="shared" si="14"/>
        <v>0.95</v>
      </c>
    </row>
    <row r="969" spans="1:8" x14ac:dyDescent="0.2">
      <c r="A969" s="68" t="s">
        <v>884</v>
      </c>
      <c r="B969" s="133" t="s">
        <v>1829</v>
      </c>
      <c r="C969" s="68" t="s">
        <v>1926</v>
      </c>
      <c r="D969" s="68" t="s">
        <v>1911</v>
      </c>
      <c r="E969" s="124">
        <v>8.4108000000000001</v>
      </c>
      <c r="F969" s="123">
        <v>4.08</v>
      </c>
      <c r="G969" s="134">
        <v>1.3</v>
      </c>
      <c r="H969" s="123">
        <f t="shared" si="14"/>
        <v>0.8</v>
      </c>
    </row>
    <row r="970" spans="1:8" x14ac:dyDescent="0.2">
      <c r="A970" s="68" t="s">
        <v>885</v>
      </c>
      <c r="B970" s="133" t="s">
        <v>1829</v>
      </c>
      <c r="C970" s="68" t="s">
        <v>1926</v>
      </c>
      <c r="D970" s="68" t="s">
        <v>1911</v>
      </c>
      <c r="E970" s="124">
        <v>11.6655</v>
      </c>
      <c r="F970" s="123">
        <v>56.14</v>
      </c>
      <c r="G970" s="134">
        <v>1.3</v>
      </c>
      <c r="H970" s="123">
        <f t="shared" ref="H970:H1033" si="15">IF(_xlfn.NUMBERVALUE(RIGHT($A970,1))&gt;2,0.95,0.8)</f>
        <v>0.8</v>
      </c>
    </row>
    <row r="971" spans="1:8" x14ac:dyDescent="0.2">
      <c r="A971" s="68" t="s">
        <v>886</v>
      </c>
      <c r="B971" s="133" t="s">
        <v>1829</v>
      </c>
      <c r="C971" s="68" t="s">
        <v>1926</v>
      </c>
      <c r="D971" s="68" t="s">
        <v>1911</v>
      </c>
      <c r="E971" s="124">
        <v>14.1371</v>
      </c>
      <c r="F971" s="123">
        <v>66.819999999999993</v>
      </c>
      <c r="G971" s="134">
        <v>1.3</v>
      </c>
      <c r="H971" s="123">
        <f t="shared" si="15"/>
        <v>0.95</v>
      </c>
    </row>
    <row r="972" spans="1:8" x14ac:dyDescent="0.2">
      <c r="A972" s="68" t="s">
        <v>887</v>
      </c>
      <c r="B972" s="133" t="s">
        <v>1829</v>
      </c>
      <c r="C972" s="68" t="s">
        <v>1926</v>
      </c>
      <c r="D972" s="68" t="s">
        <v>1911</v>
      </c>
      <c r="E972" s="124">
        <v>22.121600000000001</v>
      </c>
      <c r="F972" s="123">
        <v>91.94</v>
      </c>
      <c r="G972" s="134">
        <v>1.3</v>
      </c>
      <c r="H972" s="123">
        <f t="shared" si="15"/>
        <v>0.95</v>
      </c>
    </row>
    <row r="973" spans="1:8" x14ac:dyDescent="0.2">
      <c r="A973" s="68" t="s">
        <v>888</v>
      </c>
      <c r="B973" s="133" t="s">
        <v>1830</v>
      </c>
      <c r="C973" s="68" t="s">
        <v>1926</v>
      </c>
      <c r="D973" s="68" t="s">
        <v>1911</v>
      </c>
      <c r="E973" s="124">
        <v>2.9802</v>
      </c>
      <c r="F973" s="123">
        <v>4.3600000000000003</v>
      </c>
      <c r="G973" s="134">
        <v>1.3</v>
      </c>
      <c r="H973" s="123">
        <f t="shared" si="15"/>
        <v>0.8</v>
      </c>
    </row>
    <row r="974" spans="1:8" x14ac:dyDescent="0.2">
      <c r="A974" s="68" t="s">
        <v>889</v>
      </c>
      <c r="B974" s="133" t="s">
        <v>1830</v>
      </c>
      <c r="C974" s="68" t="s">
        <v>1926</v>
      </c>
      <c r="D974" s="68" t="s">
        <v>1911</v>
      </c>
      <c r="E974" s="124">
        <v>11.4137</v>
      </c>
      <c r="F974" s="123">
        <v>60.64</v>
      </c>
      <c r="G974" s="134">
        <v>1.3</v>
      </c>
      <c r="H974" s="123">
        <f t="shared" si="15"/>
        <v>0.8</v>
      </c>
    </row>
    <row r="975" spans="1:8" x14ac:dyDescent="0.2">
      <c r="A975" s="68" t="s">
        <v>890</v>
      </c>
      <c r="B975" s="133" t="s">
        <v>1830</v>
      </c>
      <c r="C975" s="68" t="s">
        <v>1926</v>
      </c>
      <c r="D975" s="68" t="s">
        <v>1911</v>
      </c>
      <c r="E975" s="124">
        <v>12.673500000000001</v>
      </c>
      <c r="F975" s="123">
        <v>68.33</v>
      </c>
      <c r="G975" s="134">
        <v>1.3</v>
      </c>
      <c r="H975" s="123">
        <f t="shared" si="15"/>
        <v>0.95</v>
      </c>
    </row>
    <row r="976" spans="1:8" x14ac:dyDescent="0.2">
      <c r="A976" s="68" t="s">
        <v>891</v>
      </c>
      <c r="B976" s="133" t="s">
        <v>1830</v>
      </c>
      <c r="C976" s="68" t="s">
        <v>1926</v>
      </c>
      <c r="D976" s="68" t="s">
        <v>1911</v>
      </c>
      <c r="E976" s="124">
        <v>18.855899999999998</v>
      </c>
      <c r="F976" s="123">
        <v>86.84</v>
      </c>
      <c r="G976" s="134">
        <v>1.3</v>
      </c>
      <c r="H976" s="123">
        <f t="shared" si="15"/>
        <v>0.95</v>
      </c>
    </row>
    <row r="977" spans="1:8" ht="28.5" x14ac:dyDescent="0.2">
      <c r="A977" s="68" t="s">
        <v>892</v>
      </c>
      <c r="B977" s="133" t="s">
        <v>1831</v>
      </c>
      <c r="C977" s="68" t="s">
        <v>1926</v>
      </c>
      <c r="D977" s="68" t="s">
        <v>1911</v>
      </c>
      <c r="E977" s="124">
        <v>2.5800999999999998</v>
      </c>
      <c r="F977" s="123">
        <v>18.46</v>
      </c>
      <c r="G977" s="134">
        <v>1.3</v>
      </c>
      <c r="H977" s="123">
        <f t="shared" si="15"/>
        <v>0.8</v>
      </c>
    </row>
    <row r="978" spans="1:8" ht="28.5" x14ac:dyDescent="0.2">
      <c r="A978" s="68" t="s">
        <v>893</v>
      </c>
      <c r="B978" s="133" t="s">
        <v>1831</v>
      </c>
      <c r="C978" s="68" t="s">
        <v>1926</v>
      </c>
      <c r="D978" s="68" t="s">
        <v>1911</v>
      </c>
      <c r="E978" s="124">
        <v>8.4711999999999996</v>
      </c>
      <c r="F978" s="123">
        <v>51.16</v>
      </c>
      <c r="G978" s="134">
        <v>1.3</v>
      </c>
      <c r="H978" s="123">
        <f t="shared" si="15"/>
        <v>0.8</v>
      </c>
    </row>
    <row r="979" spans="1:8" ht="28.5" x14ac:dyDescent="0.2">
      <c r="A979" s="68" t="s">
        <v>894</v>
      </c>
      <c r="B979" s="133" t="s">
        <v>1831</v>
      </c>
      <c r="C979" s="68" t="s">
        <v>1926</v>
      </c>
      <c r="D979" s="68" t="s">
        <v>1911</v>
      </c>
      <c r="E979" s="124">
        <v>10.4415</v>
      </c>
      <c r="F979" s="123">
        <v>60.29</v>
      </c>
      <c r="G979" s="134">
        <v>1.3</v>
      </c>
      <c r="H979" s="123">
        <f t="shared" si="15"/>
        <v>0.95</v>
      </c>
    </row>
    <row r="980" spans="1:8" ht="28.5" x14ac:dyDescent="0.2">
      <c r="A980" s="68" t="s">
        <v>895</v>
      </c>
      <c r="B980" s="133" t="s">
        <v>1831</v>
      </c>
      <c r="C980" s="68" t="s">
        <v>1926</v>
      </c>
      <c r="D980" s="68" t="s">
        <v>1911</v>
      </c>
      <c r="E980" s="124">
        <v>14.526199999999999</v>
      </c>
      <c r="F980" s="123">
        <v>73.08</v>
      </c>
      <c r="G980" s="134">
        <v>1.3</v>
      </c>
      <c r="H980" s="123">
        <f t="shared" si="15"/>
        <v>0.95</v>
      </c>
    </row>
    <row r="981" spans="1:8" x14ac:dyDescent="0.2">
      <c r="A981" s="68" t="s">
        <v>896</v>
      </c>
      <c r="B981" s="133" t="s">
        <v>1832</v>
      </c>
      <c r="C981" s="68" t="s">
        <v>1926</v>
      </c>
      <c r="D981" s="68" t="s">
        <v>1911</v>
      </c>
      <c r="E981" s="124">
        <v>2.7866</v>
      </c>
      <c r="F981" s="123">
        <v>2.66</v>
      </c>
      <c r="G981" s="134">
        <v>1.3</v>
      </c>
      <c r="H981" s="123">
        <f t="shared" si="15"/>
        <v>0.8</v>
      </c>
    </row>
    <row r="982" spans="1:8" x14ac:dyDescent="0.2">
      <c r="A982" s="68" t="s">
        <v>897</v>
      </c>
      <c r="B982" s="133" t="s">
        <v>1832</v>
      </c>
      <c r="C982" s="68" t="s">
        <v>1926</v>
      </c>
      <c r="D982" s="68" t="s">
        <v>1911</v>
      </c>
      <c r="E982" s="124">
        <v>5.2869999999999999</v>
      </c>
      <c r="F982" s="123">
        <v>34.119999999999997</v>
      </c>
      <c r="G982" s="134">
        <v>1.3</v>
      </c>
      <c r="H982" s="123">
        <f t="shared" si="15"/>
        <v>0.8</v>
      </c>
    </row>
    <row r="983" spans="1:8" x14ac:dyDescent="0.2">
      <c r="A983" s="68" t="s">
        <v>898</v>
      </c>
      <c r="B983" s="133" t="s">
        <v>1832</v>
      </c>
      <c r="C983" s="68" t="s">
        <v>1926</v>
      </c>
      <c r="D983" s="68" t="s">
        <v>1911</v>
      </c>
      <c r="E983" s="124">
        <v>8.7111000000000001</v>
      </c>
      <c r="F983" s="123">
        <v>49.36</v>
      </c>
      <c r="G983" s="134">
        <v>1.3</v>
      </c>
      <c r="H983" s="123">
        <f t="shared" si="15"/>
        <v>0.95</v>
      </c>
    </row>
    <row r="984" spans="1:8" x14ac:dyDescent="0.2">
      <c r="A984" s="68" t="s">
        <v>899</v>
      </c>
      <c r="B984" s="133" t="s">
        <v>1832</v>
      </c>
      <c r="C984" s="68" t="s">
        <v>1926</v>
      </c>
      <c r="D984" s="68" t="s">
        <v>1911</v>
      </c>
      <c r="E984" s="124">
        <v>14.6591</v>
      </c>
      <c r="F984" s="123">
        <v>69.3</v>
      </c>
      <c r="G984" s="134">
        <v>1.3</v>
      </c>
      <c r="H984" s="123">
        <f t="shared" si="15"/>
        <v>0.95</v>
      </c>
    </row>
    <row r="985" spans="1:8" ht="28.5" x14ac:dyDescent="0.2">
      <c r="A985" s="68" t="s">
        <v>900</v>
      </c>
      <c r="B985" s="133" t="s">
        <v>1833</v>
      </c>
      <c r="C985" s="68" t="s">
        <v>1926</v>
      </c>
      <c r="D985" s="68" t="s">
        <v>1911</v>
      </c>
      <c r="E985" s="124">
        <v>3.4485999999999999</v>
      </c>
      <c r="F985" s="123">
        <v>25.44</v>
      </c>
      <c r="G985" s="134">
        <v>1.3</v>
      </c>
      <c r="H985" s="123">
        <f t="shared" si="15"/>
        <v>0.8</v>
      </c>
    </row>
    <row r="986" spans="1:8" ht="28.5" x14ac:dyDescent="0.2">
      <c r="A986" s="68" t="s">
        <v>901</v>
      </c>
      <c r="B986" s="133" t="s">
        <v>1833</v>
      </c>
      <c r="C986" s="68" t="s">
        <v>1926</v>
      </c>
      <c r="D986" s="68" t="s">
        <v>1911</v>
      </c>
      <c r="E986" s="124">
        <v>6.2165999999999997</v>
      </c>
      <c r="F986" s="123">
        <v>38.6</v>
      </c>
      <c r="G986" s="134">
        <v>1.3</v>
      </c>
      <c r="H986" s="123">
        <f t="shared" si="15"/>
        <v>0.8</v>
      </c>
    </row>
    <row r="987" spans="1:8" ht="28.5" x14ac:dyDescent="0.2">
      <c r="A987" s="68" t="s">
        <v>902</v>
      </c>
      <c r="B987" s="133" t="s">
        <v>1833</v>
      </c>
      <c r="C987" s="68" t="s">
        <v>1926</v>
      </c>
      <c r="D987" s="68" t="s">
        <v>1911</v>
      </c>
      <c r="E987" s="124">
        <v>7.7247000000000003</v>
      </c>
      <c r="F987" s="123">
        <v>47.56</v>
      </c>
      <c r="G987" s="134">
        <v>1.3</v>
      </c>
      <c r="H987" s="123">
        <f t="shared" si="15"/>
        <v>0.95</v>
      </c>
    </row>
    <row r="988" spans="1:8" ht="28.5" x14ac:dyDescent="0.2">
      <c r="A988" s="68" t="s">
        <v>903</v>
      </c>
      <c r="B988" s="133" t="s">
        <v>1833</v>
      </c>
      <c r="C988" s="68" t="s">
        <v>1926</v>
      </c>
      <c r="D988" s="68" t="s">
        <v>1911</v>
      </c>
      <c r="E988" s="124">
        <v>11.3271</v>
      </c>
      <c r="F988" s="123">
        <v>60.21</v>
      </c>
      <c r="G988" s="134">
        <v>1.3</v>
      </c>
      <c r="H988" s="123">
        <f t="shared" si="15"/>
        <v>0.95</v>
      </c>
    </row>
    <row r="989" spans="1:8" x14ac:dyDescent="0.2">
      <c r="A989" s="68" t="s">
        <v>904</v>
      </c>
      <c r="B989" s="133" t="s">
        <v>1834</v>
      </c>
      <c r="C989" s="68" t="s">
        <v>1926</v>
      </c>
      <c r="D989" s="68" t="s">
        <v>1911</v>
      </c>
      <c r="E989" s="124">
        <v>1.5888</v>
      </c>
      <c r="F989" s="123">
        <v>12.38</v>
      </c>
      <c r="G989" s="134">
        <v>1.3</v>
      </c>
      <c r="H989" s="123">
        <f t="shared" si="15"/>
        <v>0.8</v>
      </c>
    </row>
    <row r="990" spans="1:8" x14ac:dyDescent="0.2">
      <c r="A990" s="68" t="s">
        <v>905</v>
      </c>
      <c r="B990" s="133" t="s">
        <v>1834</v>
      </c>
      <c r="C990" s="68" t="s">
        <v>1926</v>
      </c>
      <c r="D990" s="68" t="s">
        <v>1911</v>
      </c>
      <c r="E990" s="124">
        <v>4.4550999999999998</v>
      </c>
      <c r="F990" s="123">
        <v>30.52</v>
      </c>
      <c r="G990" s="134">
        <v>1.3</v>
      </c>
      <c r="H990" s="123">
        <f t="shared" si="15"/>
        <v>0.8</v>
      </c>
    </row>
    <row r="991" spans="1:8" x14ac:dyDescent="0.2">
      <c r="A991" s="68" t="s">
        <v>906</v>
      </c>
      <c r="B991" s="133" t="s">
        <v>1834</v>
      </c>
      <c r="C991" s="68" t="s">
        <v>1926</v>
      </c>
      <c r="D991" s="68" t="s">
        <v>1911</v>
      </c>
      <c r="E991" s="124">
        <v>6.1260000000000003</v>
      </c>
      <c r="F991" s="123">
        <v>41.68</v>
      </c>
      <c r="G991" s="134">
        <v>1.3</v>
      </c>
      <c r="H991" s="123">
        <f t="shared" si="15"/>
        <v>0.95</v>
      </c>
    </row>
    <row r="992" spans="1:8" x14ac:dyDescent="0.2">
      <c r="A992" s="68" t="s">
        <v>907</v>
      </c>
      <c r="B992" s="133" t="s">
        <v>1834</v>
      </c>
      <c r="C992" s="68" t="s">
        <v>1926</v>
      </c>
      <c r="D992" s="68" t="s">
        <v>1911</v>
      </c>
      <c r="E992" s="124">
        <v>9.7080000000000002</v>
      </c>
      <c r="F992" s="123">
        <v>56.33</v>
      </c>
      <c r="G992" s="134">
        <v>1.3</v>
      </c>
      <c r="H992" s="123">
        <f t="shared" si="15"/>
        <v>0.95</v>
      </c>
    </row>
    <row r="993" spans="1:8" x14ac:dyDescent="0.2">
      <c r="A993" s="68" t="s">
        <v>908</v>
      </c>
      <c r="B993" s="133" t="s">
        <v>1835</v>
      </c>
      <c r="C993" s="68" t="s">
        <v>1926</v>
      </c>
      <c r="D993" s="68" t="s">
        <v>1911</v>
      </c>
      <c r="E993" s="124">
        <v>5.7763999999999998</v>
      </c>
      <c r="F993" s="123">
        <v>23</v>
      </c>
      <c r="G993" s="134">
        <v>1.3</v>
      </c>
      <c r="H993" s="123">
        <f t="shared" si="15"/>
        <v>0.8</v>
      </c>
    </row>
    <row r="994" spans="1:8" x14ac:dyDescent="0.2">
      <c r="A994" s="68" t="s">
        <v>909</v>
      </c>
      <c r="B994" s="133" t="s">
        <v>1835</v>
      </c>
      <c r="C994" s="68" t="s">
        <v>1926</v>
      </c>
      <c r="D994" s="68" t="s">
        <v>1911</v>
      </c>
      <c r="E994" s="124">
        <v>5.7763999999999998</v>
      </c>
      <c r="F994" s="123">
        <v>23.4</v>
      </c>
      <c r="G994" s="134">
        <v>1.3</v>
      </c>
      <c r="H994" s="123">
        <f t="shared" si="15"/>
        <v>0.8</v>
      </c>
    </row>
    <row r="995" spans="1:8" x14ac:dyDescent="0.2">
      <c r="A995" s="68" t="s">
        <v>910</v>
      </c>
      <c r="B995" s="133" t="s">
        <v>1835</v>
      </c>
      <c r="C995" s="68" t="s">
        <v>1926</v>
      </c>
      <c r="D995" s="68" t="s">
        <v>1911</v>
      </c>
      <c r="E995" s="124">
        <v>9.3445999999999998</v>
      </c>
      <c r="F995" s="123">
        <v>38.26</v>
      </c>
      <c r="G995" s="134">
        <v>1.3</v>
      </c>
      <c r="H995" s="123">
        <f t="shared" si="15"/>
        <v>0.95</v>
      </c>
    </row>
    <row r="996" spans="1:8" x14ac:dyDescent="0.2">
      <c r="A996" s="68" t="s">
        <v>911</v>
      </c>
      <c r="B996" s="133" t="s">
        <v>1835</v>
      </c>
      <c r="C996" s="68" t="s">
        <v>1926</v>
      </c>
      <c r="D996" s="68" t="s">
        <v>1911</v>
      </c>
      <c r="E996" s="124">
        <v>19.428899999999999</v>
      </c>
      <c r="F996" s="123">
        <v>73.81</v>
      </c>
      <c r="G996" s="134">
        <v>1.3</v>
      </c>
      <c r="H996" s="123">
        <f t="shared" si="15"/>
        <v>0.95</v>
      </c>
    </row>
    <row r="997" spans="1:8" x14ac:dyDescent="0.2">
      <c r="A997" s="68" t="s">
        <v>912</v>
      </c>
      <c r="B997" s="133" t="s">
        <v>1836</v>
      </c>
      <c r="C997" s="68" t="s">
        <v>1926</v>
      </c>
      <c r="D997" s="68" t="s">
        <v>1911</v>
      </c>
      <c r="E997" s="124">
        <v>2.0078999999999998</v>
      </c>
      <c r="F997" s="123">
        <v>13.71</v>
      </c>
      <c r="G997" s="134">
        <v>1.3</v>
      </c>
      <c r="H997" s="123">
        <f t="shared" si="15"/>
        <v>0.8</v>
      </c>
    </row>
    <row r="998" spans="1:8" x14ac:dyDescent="0.2">
      <c r="A998" s="68" t="s">
        <v>913</v>
      </c>
      <c r="B998" s="133" t="s">
        <v>1836</v>
      </c>
      <c r="C998" s="68" t="s">
        <v>1926</v>
      </c>
      <c r="D998" s="68" t="s">
        <v>1911</v>
      </c>
      <c r="E998" s="124">
        <v>3.3285999999999998</v>
      </c>
      <c r="F998" s="123">
        <v>22.44</v>
      </c>
      <c r="G998" s="134">
        <v>1.3</v>
      </c>
      <c r="H998" s="123">
        <f t="shared" si="15"/>
        <v>0.8</v>
      </c>
    </row>
    <row r="999" spans="1:8" x14ac:dyDescent="0.2">
      <c r="A999" s="68" t="s">
        <v>914</v>
      </c>
      <c r="B999" s="133" t="s">
        <v>1836</v>
      </c>
      <c r="C999" s="68" t="s">
        <v>1926</v>
      </c>
      <c r="D999" s="68" t="s">
        <v>1911</v>
      </c>
      <c r="E999" s="124">
        <v>5.4798999999999998</v>
      </c>
      <c r="F999" s="123">
        <v>35.93</v>
      </c>
      <c r="G999" s="134">
        <v>1.3</v>
      </c>
      <c r="H999" s="123">
        <f t="shared" si="15"/>
        <v>0.95</v>
      </c>
    </row>
    <row r="1000" spans="1:8" x14ac:dyDescent="0.2">
      <c r="A1000" s="68" t="s">
        <v>915</v>
      </c>
      <c r="B1000" s="133" t="s">
        <v>1836</v>
      </c>
      <c r="C1000" s="68" t="s">
        <v>1926</v>
      </c>
      <c r="D1000" s="68" t="s">
        <v>1911</v>
      </c>
      <c r="E1000" s="124">
        <v>10.1061</v>
      </c>
      <c r="F1000" s="123">
        <v>47.04</v>
      </c>
      <c r="G1000" s="134">
        <v>1.3</v>
      </c>
      <c r="H1000" s="123">
        <f t="shared" si="15"/>
        <v>0.95</v>
      </c>
    </row>
    <row r="1001" spans="1:8" ht="28.5" x14ac:dyDescent="0.2">
      <c r="A1001" s="68" t="s">
        <v>916</v>
      </c>
      <c r="B1001" s="133" t="s">
        <v>1837</v>
      </c>
      <c r="C1001" s="68" t="s">
        <v>1926</v>
      </c>
      <c r="D1001" s="68" t="s">
        <v>1911</v>
      </c>
      <c r="E1001" s="124">
        <v>2.6448999999999998</v>
      </c>
      <c r="F1001" s="123">
        <v>18.47</v>
      </c>
      <c r="G1001" s="134">
        <v>1.3</v>
      </c>
      <c r="H1001" s="123">
        <f t="shared" si="15"/>
        <v>0.8</v>
      </c>
    </row>
    <row r="1002" spans="1:8" ht="28.5" x14ac:dyDescent="0.2">
      <c r="A1002" s="68" t="s">
        <v>917</v>
      </c>
      <c r="B1002" s="133" t="s">
        <v>1837</v>
      </c>
      <c r="C1002" s="68" t="s">
        <v>1926</v>
      </c>
      <c r="D1002" s="68" t="s">
        <v>1911</v>
      </c>
      <c r="E1002" s="124">
        <v>3.9929999999999999</v>
      </c>
      <c r="F1002" s="123">
        <v>26.18</v>
      </c>
      <c r="G1002" s="134">
        <v>1.3</v>
      </c>
      <c r="H1002" s="123">
        <f t="shared" si="15"/>
        <v>0.8</v>
      </c>
    </row>
    <row r="1003" spans="1:8" ht="28.5" x14ac:dyDescent="0.2">
      <c r="A1003" s="68" t="s">
        <v>918</v>
      </c>
      <c r="B1003" s="133" t="s">
        <v>1837</v>
      </c>
      <c r="C1003" s="68" t="s">
        <v>1926</v>
      </c>
      <c r="D1003" s="68" t="s">
        <v>1911</v>
      </c>
      <c r="E1003" s="124">
        <v>5.2988999999999997</v>
      </c>
      <c r="F1003" s="123">
        <v>33.72</v>
      </c>
      <c r="G1003" s="134">
        <v>1.3</v>
      </c>
      <c r="H1003" s="123">
        <f t="shared" si="15"/>
        <v>0.95</v>
      </c>
    </row>
    <row r="1004" spans="1:8" ht="28.5" x14ac:dyDescent="0.2">
      <c r="A1004" s="68" t="s">
        <v>919</v>
      </c>
      <c r="B1004" s="133" t="s">
        <v>1837</v>
      </c>
      <c r="C1004" s="68" t="s">
        <v>1926</v>
      </c>
      <c r="D1004" s="68" t="s">
        <v>1911</v>
      </c>
      <c r="E1004" s="124">
        <v>7.7929000000000004</v>
      </c>
      <c r="F1004" s="123">
        <v>44.38</v>
      </c>
      <c r="G1004" s="134">
        <v>1.3</v>
      </c>
      <c r="H1004" s="123">
        <f t="shared" si="15"/>
        <v>0.95</v>
      </c>
    </row>
    <row r="1005" spans="1:8" x14ac:dyDescent="0.2">
      <c r="A1005" s="68" t="s">
        <v>920</v>
      </c>
      <c r="B1005" s="133" t="s">
        <v>1838</v>
      </c>
      <c r="C1005" s="68" t="s">
        <v>1926</v>
      </c>
      <c r="D1005" s="68" t="s">
        <v>1911</v>
      </c>
      <c r="E1005" s="124">
        <v>2.0160999999999998</v>
      </c>
      <c r="F1005" s="123">
        <v>13.83</v>
      </c>
      <c r="G1005" s="134">
        <v>1.3</v>
      </c>
      <c r="H1005" s="123">
        <f t="shared" si="15"/>
        <v>0.8</v>
      </c>
    </row>
    <row r="1006" spans="1:8" x14ac:dyDescent="0.2">
      <c r="A1006" s="68" t="s">
        <v>921</v>
      </c>
      <c r="B1006" s="133" t="s">
        <v>1838</v>
      </c>
      <c r="C1006" s="68" t="s">
        <v>1926</v>
      </c>
      <c r="D1006" s="68" t="s">
        <v>1911</v>
      </c>
      <c r="E1006" s="124">
        <v>3.6030000000000002</v>
      </c>
      <c r="F1006" s="123">
        <v>22.89</v>
      </c>
      <c r="G1006" s="134">
        <v>1.3</v>
      </c>
      <c r="H1006" s="123">
        <f t="shared" si="15"/>
        <v>0.8</v>
      </c>
    </row>
    <row r="1007" spans="1:8" x14ac:dyDescent="0.2">
      <c r="A1007" s="68" t="s">
        <v>922</v>
      </c>
      <c r="B1007" s="133" t="s">
        <v>1838</v>
      </c>
      <c r="C1007" s="68" t="s">
        <v>1926</v>
      </c>
      <c r="D1007" s="68" t="s">
        <v>1911</v>
      </c>
      <c r="E1007" s="124">
        <v>5.0180999999999996</v>
      </c>
      <c r="F1007" s="123">
        <v>33.729999999999997</v>
      </c>
      <c r="G1007" s="134">
        <v>1.3</v>
      </c>
      <c r="H1007" s="123">
        <f t="shared" si="15"/>
        <v>0.95</v>
      </c>
    </row>
    <row r="1008" spans="1:8" x14ac:dyDescent="0.2">
      <c r="A1008" s="68" t="s">
        <v>923</v>
      </c>
      <c r="B1008" s="133" t="s">
        <v>1838</v>
      </c>
      <c r="C1008" s="68" t="s">
        <v>1926</v>
      </c>
      <c r="D1008" s="68" t="s">
        <v>1911</v>
      </c>
      <c r="E1008" s="124">
        <v>9.3369999999999997</v>
      </c>
      <c r="F1008" s="123">
        <v>35.71</v>
      </c>
      <c r="G1008" s="134">
        <v>1.3</v>
      </c>
      <c r="H1008" s="123">
        <f t="shared" si="15"/>
        <v>0.95</v>
      </c>
    </row>
    <row r="1009" spans="1:8" ht="28.5" x14ac:dyDescent="0.2">
      <c r="A1009" s="68" t="s">
        <v>924</v>
      </c>
      <c r="B1009" s="133" t="s">
        <v>1839</v>
      </c>
      <c r="C1009" s="68" t="s">
        <v>1926</v>
      </c>
      <c r="D1009" s="68" t="s">
        <v>1911</v>
      </c>
      <c r="E1009" s="124">
        <v>1.3544</v>
      </c>
      <c r="F1009" s="123">
        <v>10.68</v>
      </c>
      <c r="G1009" s="134">
        <v>1.3</v>
      </c>
      <c r="H1009" s="123">
        <f t="shared" si="15"/>
        <v>0.8</v>
      </c>
    </row>
    <row r="1010" spans="1:8" ht="28.5" x14ac:dyDescent="0.2">
      <c r="A1010" s="68" t="s">
        <v>925</v>
      </c>
      <c r="B1010" s="133" t="s">
        <v>1839</v>
      </c>
      <c r="C1010" s="68" t="s">
        <v>1926</v>
      </c>
      <c r="D1010" s="68" t="s">
        <v>1911</v>
      </c>
      <c r="E1010" s="124">
        <v>2.6194000000000002</v>
      </c>
      <c r="F1010" s="123">
        <v>18.89</v>
      </c>
      <c r="G1010" s="134">
        <v>1.3</v>
      </c>
      <c r="H1010" s="123">
        <f t="shared" si="15"/>
        <v>0.8</v>
      </c>
    </row>
    <row r="1011" spans="1:8" ht="28.5" x14ac:dyDescent="0.2">
      <c r="A1011" s="68" t="s">
        <v>926</v>
      </c>
      <c r="B1011" s="133" t="s">
        <v>1839</v>
      </c>
      <c r="C1011" s="68" t="s">
        <v>1926</v>
      </c>
      <c r="D1011" s="68" t="s">
        <v>1911</v>
      </c>
      <c r="E1011" s="124">
        <v>4.7083000000000004</v>
      </c>
      <c r="F1011" s="123">
        <v>31.58</v>
      </c>
      <c r="G1011" s="134">
        <v>1.3</v>
      </c>
      <c r="H1011" s="123">
        <f t="shared" si="15"/>
        <v>0.95</v>
      </c>
    </row>
    <row r="1012" spans="1:8" ht="28.5" x14ac:dyDescent="0.2">
      <c r="A1012" s="68" t="s">
        <v>927</v>
      </c>
      <c r="B1012" s="133" t="s">
        <v>1839</v>
      </c>
      <c r="C1012" s="68" t="s">
        <v>1926</v>
      </c>
      <c r="D1012" s="68" t="s">
        <v>1911</v>
      </c>
      <c r="E1012" s="124">
        <v>6.7911999999999999</v>
      </c>
      <c r="F1012" s="123">
        <v>39.5</v>
      </c>
      <c r="G1012" s="134">
        <v>1.3</v>
      </c>
      <c r="H1012" s="123">
        <f t="shared" si="15"/>
        <v>0.95</v>
      </c>
    </row>
    <row r="1013" spans="1:8" x14ac:dyDescent="0.2">
      <c r="A1013" s="68" t="s">
        <v>928</v>
      </c>
      <c r="B1013" s="133" t="s">
        <v>1840</v>
      </c>
      <c r="C1013" s="68" t="s">
        <v>1926</v>
      </c>
      <c r="D1013" s="68" t="s">
        <v>1911</v>
      </c>
      <c r="E1013" s="124">
        <v>0.77190000000000003</v>
      </c>
      <c r="F1013" s="123">
        <v>5.95</v>
      </c>
      <c r="G1013" s="134">
        <v>1.3</v>
      </c>
      <c r="H1013" s="123">
        <f t="shared" si="15"/>
        <v>0.8</v>
      </c>
    </row>
    <row r="1014" spans="1:8" x14ac:dyDescent="0.2">
      <c r="A1014" s="68" t="s">
        <v>929</v>
      </c>
      <c r="B1014" s="133" t="s">
        <v>1840</v>
      </c>
      <c r="C1014" s="68" t="s">
        <v>1926</v>
      </c>
      <c r="D1014" s="68" t="s">
        <v>1911</v>
      </c>
      <c r="E1014" s="124">
        <v>2.1545999999999998</v>
      </c>
      <c r="F1014" s="123">
        <v>13.82</v>
      </c>
      <c r="G1014" s="134">
        <v>1.3</v>
      </c>
      <c r="H1014" s="123">
        <f t="shared" si="15"/>
        <v>0.8</v>
      </c>
    </row>
    <row r="1015" spans="1:8" x14ac:dyDescent="0.2">
      <c r="A1015" s="68" t="s">
        <v>930</v>
      </c>
      <c r="B1015" s="133" t="s">
        <v>1840</v>
      </c>
      <c r="C1015" s="68" t="s">
        <v>1926</v>
      </c>
      <c r="D1015" s="68" t="s">
        <v>1911</v>
      </c>
      <c r="E1015" s="124">
        <v>4.3833000000000002</v>
      </c>
      <c r="F1015" s="123">
        <v>24.46</v>
      </c>
      <c r="G1015" s="134">
        <v>1.3</v>
      </c>
      <c r="H1015" s="123">
        <f t="shared" si="15"/>
        <v>0.95</v>
      </c>
    </row>
    <row r="1016" spans="1:8" x14ac:dyDescent="0.2">
      <c r="A1016" s="68" t="s">
        <v>931</v>
      </c>
      <c r="B1016" s="133" t="s">
        <v>1840</v>
      </c>
      <c r="C1016" s="68" t="s">
        <v>1926</v>
      </c>
      <c r="D1016" s="68" t="s">
        <v>1911</v>
      </c>
      <c r="E1016" s="124">
        <v>7.3818999999999999</v>
      </c>
      <c r="F1016" s="123">
        <v>29.46</v>
      </c>
      <c r="G1016" s="134">
        <v>1.3</v>
      </c>
      <c r="H1016" s="123">
        <f t="shared" si="15"/>
        <v>0.95</v>
      </c>
    </row>
    <row r="1017" spans="1:8" ht="28.5" x14ac:dyDescent="0.2">
      <c r="A1017" s="68" t="s">
        <v>932</v>
      </c>
      <c r="B1017" s="133" t="s">
        <v>1841</v>
      </c>
      <c r="C1017" s="68" t="s">
        <v>1926</v>
      </c>
      <c r="D1017" s="68" t="s">
        <v>1911</v>
      </c>
      <c r="E1017" s="124">
        <v>1.7003999999999999</v>
      </c>
      <c r="F1017" s="123">
        <v>11.5</v>
      </c>
      <c r="G1017" s="134">
        <v>1.3</v>
      </c>
      <c r="H1017" s="123">
        <f t="shared" si="15"/>
        <v>0.8</v>
      </c>
    </row>
    <row r="1018" spans="1:8" ht="28.5" x14ac:dyDescent="0.2">
      <c r="A1018" s="68" t="s">
        <v>933</v>
      </c>
      <c r="B1018" s="133" t="s">
        <v>1841</v>
      </c>
      <c r="C1018" s="68" t="s">
        <v>1926</v>
      </c>
      <c r="D1018" s="68" t="s">
        <v>1911</v>
      </c>
      <c r="E1018" s="124">
        <v>2.4466000000000001</v>
      </c>
      <c r="F1018" s="123">
        <v>16.510000000000002</v>
      </c>
      <c r="G1018" s="134">
        <v>1.3</v>
      </c>
      <c r="H1018" s="123">
        <f t="shared" si="15"/>
        <v>0.8</v>
      </c>
    </row>
    <row r="1019" spans="1:8" ht="28.5" x14ac:dyDescent="0.2">
      <c r="A1019" s="68" t="s">
        <v>934</v>
      </c>
      <c r="B1019" s="133" t="s">
        <v>1841</v>
      </c>
      <c r="C1019" s="68" t="s">
        <v>1926</v>
      </c>
      <c r="D1019" s="68" t="s">
        <v>1911</v>
      </c>
      <c r="E1019" s="124">
        <v>3.0908000000000002</v>
      </c>
      <c r="F1019" s="123">
        <v>19.309999999999999</v>
      </c>
      <c r="G1019" s="134">
        <v>1.3</v>
      </c>
      <c r="H1019" s="123">
        <f t="shared" si="15"/>
        <v>0.95</v>
      </c>
    </row>
    <row r="1020" spans="1:8" ht="28.5" x14ac:dyDescent="0.2">
      <c r="A1020" s="68" t="s">
        <v>935</v>
      </c>
      <c r="B1020" s="133" t="s">
        <v>1841</v>
      </c>
      <c r="C1020" s="68" t="s">
        <v>1926</v>
      </c>
      <c r="D1020" s="68" t="s">
        <v>1911</v>
      </c>
      <c r="E1020" s="124">
        <v>5.8235000000000001</v>
      </c>
      <c r="F1020" s="123">
        <v>26.58</v>
      </c>
      <c r="G1020" s="134">
        <v>1.3</v>
      </c>
      <c r="H1020" s="123">
        <f t="shared" si="15"/>
        <v>0.95</v>
      </c>
    </row>
    <row r="1021" spans="1:8" x14ac:dyDescent="0.2">
      <c r="A1021" s="68" t="s">
        <v>936</v>
      </c>
      <c r="B1021" s="133" t="s">
        <v>1842</v>
      </c>
      <c r="C1021" s="68" t="s">
        <v>1926</v>
      </c>
      <c r="D1021" s="68" t="s">
        <v>1911</v>
      </c>
      <c r="E1021" s="124">
        <v>1.2577</v>
      </c>
      <c r="F1021" s="123">
        <v>8.91</v>
      </c>
      <c r="G1021" s="134">
        <v>1.3</v>
      </c>
      <c r="H1021" s="123">
        <f t="shared" si="15"/>
        <v>0.8</v>
      </c>
    </row>
    <row r="1022" spans="1:8" x14ac:dyDescent="0.2">
      <c r="A1022" s="68" t="s">
        <v>937</v>
      </c>
      <c r="B1022" s="133" t="s">
        <v>1842</v>
      </c>
      <c r="C1022" s="68" t="s">
        <v>1926</v>
      </c>
      <c r="D1022" s="68" t="s">
        <v>1911</v>
      </c>
      <c r="E1022" s="124">
        <v>2.2119</v>
      </c>
      <c r="F1022" s="123">
        <v>13.85</v>
      </c>
      <c r="G1022" s="134">
        <v>1.3</v>
      </c>
      <c r="H1022" s="123">
        <f t="shared" si="15"/>
        <v>0.8</v>
      </c>
    </row>
    <row r="1023" spans="1:8" x14ac:dyDescent="0.2">
      <c r="A1023" s="68" t="s">
        <v>938</v>
      </c>
      <c r="B1023" s="133" t="s">
        <v>1842</v>
      </c>
      <c r="C1023" s="68" t="s">
        <v>1926</v>
      </c>
      <c r="D1023" s="68" t="s">
        <v>1911</v>
      </c>
      <c r="E1023" s="124">
        <v>4.5491999999999999</v>
      </c>
      <c r="F1023" s="123">
        <v>23.65</v>
      </c>
      <c r="G1023" s="134">
        <v>1.3</v>
      </c>
      <c r="H1023" s="123">
        <f t="shared" si="15"/>
        <v>0.95</v>
      </c>
    </row>
    <row r="1024" spans="1:8" x14ac:dyDescent="0.2">
      <c r="A1024" s="68" t="s">
        <v>939</v>
      </c>
      <c r="B1024" s="133" t="s">
        <v>1842</v>
      </c>
      <c r="C1024" s="68" t="s">
        <v>1926</v>
      </c>
      <c r="D1024" s="68" t="s">
        <v>1911</v>
      </c>
      <c r="E1024" s="124">
        <v>5.5473999999999997</v>
      </c>
      <c r="F1024" s="123">
        <v>24</v>
      </c>
      <c r="G1024" s="134">
        <v>1.3</v>
      </c>
      <c r="H1024" s="123">
        <f t="shared" si="15"/>
        <v>0.95</v>
      </c>
    </row>
    <row r="1025" spans="1:8" x14ac:dyDescent="0.2">
      <c r="A1025" s="68" t="s">
        <v>940</v>
      </c>
      <c r="B1025" s="133" t="s">
        <v>1843</v>
      </c>
      <c r="C1025" s="68" t="s">
        <v>1926</v>
      </c>
      <c r="D1025" s="68" t="s">
        <v>1911</v>
      </c>
      <c r="E1025" s="124">
        <v>1.4051</v>
      </c>
      <c r="F1025" s="123">
        <v>10.85</v>
      </c>
      <c r="G1025" s="134">
        <v>1.3</v>
      </c>
      <c r="H1025" s="123">
        <f t="shared" si="15"/>
        <v>0.8</v>
      </c>
    </row>
    <row r="1026" spans="1:8" x14ac:dyDescent="0.2">
      <c r="A1026" s="68" t="s">
        <v>941</v>
      </c>
      <c r="B1026" s="133" t="s">
        <v>1843</v>
      </c>
      <c r="C1026" s="68" t="s">
        <v>1926</v>
      </c>
      <c r="D1026" s="68" t="s">
        <v>1911</v>
      </c>
      <c r="E1026" s="124">
        <v>2.2145999999999999</v>
      </c>
      <c r="F1026" s="123">
        <v>15.88</v>
      </c>
      <c r="G1026" s="134">
        <v>1.3</v>
      </c>
      <c r="H1026" s="123">
        <f t="shared" si="15"/>
        <v>0.8</v>
      </c>
    </row>
    <row r="1027" spans="1:8" x14ac:dyDescent="0.2">
      <c r="A1027" s="68" t="s">
        <v>942</v>
      </c>
      <c r="B1027" s="133" t="s">
        <v>1843</v>
      </c>
      <c r="C1027" s="68" t="s">
        <v>1926</v>
      </c>
      <c r="D1027" s="68" t="s">
        <v>1911</v>
      </c>
      <c r="E1027" s="124">
        <v>3.4823</v>
      </c>
      <c r="F1027" s="123">
        <v>22.35</v>
      </c>
      <c r="G1027" s="134">
        <v>1.3</v>
      </c>
      <c r="H1027" s="123">
        <f t="shared" si="15"/>
        <v>0.95</v>
      </c>
    </row>
    <row r="1028" spans="1:8" x14ac:dyDescent="0.2">
      <c r="A1028" s="68" t="s">
        <v>943</v>
      </c>
      <c r="B1028" s="133" t="s">
        <v>1843</v>
      </c>
      <c r="C1028" s="68" t="s">
        <v>1926</v>
      </c>
      <c r="D1028" s="68" t="s">
        <v>1911</v>
      </c>
      <c r="E1028" s="124">
        <v>8.8331</v>
      </c>
      <c r="F1028" s="123">
        <v>31.92</v>
      </c>
      <c r="G1028" s="134">
        <v>1.3</v>
      </c>
      <c r="H1028" s="123">
        <f t="shared" si="15"/>
        <v>0.95</v>
      </c>
    </row>
    <row r="1029" spans="1:8" ht="28.5" x14ac:dyDescent="0.2">
      <c r="A1029" s="68" t="s">
        <v>944</v>
      </c>
      <c r="B1029" s="133" t="s">
        <v>1844</v>
      </c>
      <c r="C1029" s="68" t="s">
        <v>1927</v>
      </c>
      <c r="D1029" s="68" t="s">
        <v>1911</v>
      </c>
      <c r="E1029" s="124">
        <v>0.19670000000000001</v>
      </c>
      <c r="F1029" s="123">
        <v>2.65</v>
      </c>
      <c r="G1029" s="134">
        <v>1.8</v>
      </c>
      <c r="H1029" s="123">
        <f t="shared" si="15"/>
        <v>0.8</v>
      </c>
    </row>
    <row r="1030" spans="1:8" ht="28.5" x14ac:dyDescent="0.2">
      <c r="A1030" s="68" t="s">
        <v>945</v>
      </c>
      <c r="B1030" s="133" t="s">
        <v>1844</v>
      </c>
      <c r="C1030" s="68" t="s">
        <v>1927</v>
      </c>
      <c r="D1030" s="68" t="s">
        <v>1911</v>
      </c>
      <c r="E1030" s="124">
        <v>0.27679999999999999</v>
      </c>
      <c r="F1030" s="123">
        <v>3.1</v>
      </c>
      <c r="G1030" s="134">
        <v>1.8</v>
      </c>
      <c r="H1030" s="123">
        <f t="shared" si="15"/>
        <v>0.8</v>
      </c>
    </row>
    <row r="1031" spans="1:8" ht="28.5" x14ac:dyDescent="0.2">
      <c r="A1031" s="68" t="s">
        <v>946</v>
      </c>
      <c r="B1031" s="133" t="s">
        <v>1844</v>
      </c>
      <c r="C1031" s="68" t="s">
        <v>1927</v>
      </c>
      <c r="D1031" s="68" t="s">
        <v>1911</v>
      </c>
      <c r="E1031" s="124">
        <v>0.72740000000000005</v>
      </c>
      <c r="F1031" s="123">
        <v>6.11</v>
      </c>
      <c r="G1031" s="134">
        <v>1.8</v>
      </c>
      <c r="H1031" s="123">
        <f t="shared" si="15"/>
        <v>0.95</v>
      </c>
    </row>
    <row r="1032" spans="1:8" ht="28.5" x14ac:dyDescent="0.2">
      <c r="A1032" s="68" t="s">
        <v>947</v>
      </c>
      <c r="B1032" s="133" t="s">
        <v>1844</v>
      </c>
      <c r="C1032" s="68" t="s">
        <v>1927</v>
      </c>
      <c r="D1032" s="68" t="s">
        <v>1911</v>
      </c>
      <c r="E1032" s="124">
        <v>2.5861000000000001</v>
      </c>
      <c r="F1032" s="123">
        <v>16.25</v>
      </c>
      <c r="G1032" s="134">
        <v>1.8</v>
      </c>
      <c r="H1032" s="123">
        <f t="shared" si="15"/>
        <v>0.95</v>
      </c>
    </row>
    <row r="1033" spans="1:8" x14ac:dyDescent="0.2">
      <c r="A1033" s="68" t="s">
        <v>948</v>
      </c>
      <c r="B1033" s="133" t="s">
        <v>1845</v>
      </c>
      <c r="C1033" s="68" t="s">
        <v>1926</v>
      </c>
      <c r="D1033" s="68" t="s">
        <v>1911</v>
      </c>
      <c r="E1033" s="124">
        <v>2.6909999999999998</v>
      </c>
      <c r="F1033" s="123">
        <v>7.43</v>
      </c>
      <c r="G1033" s="134">
        <v>1.3</v>
      </c>
      <c r="H1033" s="123">
        <f t="shared" si="15"/>
        <v>0.8</v>
      </c>
    </row>
    <row r="1034" spans="1:8" x14ac:dyDescent="0.2">
      <c r="A1034" s="68" t="s">
        <v>949</v>
      </c>
      <c r="B1034" s="133" t="s">
        <v>1845</v>
      </c>
      <c r="C1034" s="68" t="s">
        <v>1926</v>
      </c>
      <c r="D1034" s="68" t="s">
        <v>1911</v>
      </c>
      <c r="E1034" s="124">
        <v>6.3502999999999998</v>
      </c>
      <c r="F1034" s="123">
        <v>12.94</v>
      </c>
      <c r="G1034" s="134">
        <v>1.3</v>
      </c>
      <c r="H1034" s="123">
        <f t="shared" ref="H1034:H1097" si="16">IF(_xlfn.NUMBERVALUE(RIGHT($A1034,1))&gt;2,0.95,0.8)</f>
        <v>0.8</v>
      </c>
    </row>
    <row r="1035" spans="1:8" x14ac:dyDescent="0.2">
      <c r="A1035" s="68" t="s">
        <v>950</v>
      </c>
      <c r="B1035" s="133" t="s">
        <v>1845</v>
      </c>
      <c r="C1035" s="68" t="s">
        <v>1926</v>
      </c>
      <c r="D1035" s="68" t="s">
        <v>1911</v>
      </c>
      <c r="E1035" s="124">
        <v>10.388199999999999</v>
      </c>
      <c r="F1035" s="123">
        <v>19.989999999999998</v>
      </c>
      <c r="G1035" s="134">
        <v>1.3</v>
      </c>
      <c r="H1035" s="123">
        <f t="shared" si="16"/>
        <v>0.95</v>
      </c>
    </row>
    <row r="1036" spans="1:8" x14ac:dyDescent="0.2">
      <c r="A1036" s="68" t="s">
        <v>951</v>
      </c>
      <c r="B1036" s="133" t="s">
        <v>1845</v>
      </c>
      <c r="C1036" s="68" t="s">
        <v>1926</v>
      </c>
      <c r="D1036" s="68" t="s">
        <v>1911</v>
      </c>
      <c r="E1036" s="124">
        <v>22.206</v>
      </c>
      <c r="F1036" s="123">
        <v>46.01</v>
      </c>
      <c r="G1036" s="134">
        <v>1.3</v>
      </c>
      <c r="H1036" s="123">
        <f t="shared" si="16"/>
        <v>0.95</v>
      </c>
    </row>
    <row r="1037" spans="1:8" x14ac:dyDescent="0.2">
      <c r="A1037" s="68" t="s">
        <v>952</v>
      </c>
      <c r="B1037" s="133" t="s">
        <v>1846</v>
      </c>
      <c r="C1037" s="68" t="s">
        <v>1926</v>
      </c>
      <c r="D1037" s="68" t="s">
        <v>1911</v>
      </c>
      <c r="E1037" s="124">
        <v>1.4579</v>
      </c>
      <c r="F1037" s="123">
        <v>4.78</v>
      </c>
      <c r="G1037" s="134">
        <v>1.3</v>
      </c>
      <c r="H1037" s="123">
        <f t="shared" si="16"/>
        <v>0.8</v>
      </c>
    </row>
    <row r="1038" spans="1:8" x14ac:dyDescent="0.2">
      <c r="A1038" s="68" t="s">
        <v>953</v>
      </c>
      <c r="B1038" s="133" t="s">
        <v>1846</v>
      </c>
      <c r="C1038" s="68" t="s">
        <v>1926</v>
      </c>
      <c r="D1038" s="68" t="s">
        <v>1911</v>
      </c>
      <c r="E1038" s="124">
        <v>3.8138999999999998</v>
      </c>
      <c r="F1038" s="123">
        <v>13.2</v>
      </c>
      <c r="G1038" s="134">
        <v>1.3</v>
      </c>
      <c r="H1038" s="123">
        <f t="shared" si="16"/>
        <v>0.8</v>
      </c>
    </row>
    <row r="1039" spans="1:8" x14ac:dyDescent="0.2">
      <c r="A1039" s="68" t="s">
        <v>954</v>
      </c>
      <c r="B1039" s="133" t="s">
        <v>1846</v>
      </c>
      <c r="C1039" s="68" t="s">
        <v>1926</v>
      </c>
      <c r="D1039" s="68" t="s">
        <v>1911</v>
      </c>
      <c r="E1039" s="124">
        <v>6.7207999999999997</v>
      </c>
      <c r="F1039" s="123">
        <v>27.17</v>
      </c>
      <c r="G1039" s="134">
        <v>1.3</v>
      </c>
      <c r="H1039" s="123">
        <f t="shared" si="16"/>
        <v>0.95</v>
      </c>
    </row>
    <row r="1040" spans="1:8" x14ac:dyDescent="0.2">
      <c r="A1040" s="68" t="s">
        <v>955</v>
      </c>
      <c r="B1040" s="133" t="s">
        <v>1846</v>
      </c>
      <c r="C1040" s="68" t="s">
        <v>1926</v>
      </c>
      <c r="D1040" s="68" t="s">
        <v>1911</v>
      </c>
      <c r="E1040" s="124">
        <v>19.433199999999999</v>
      </c>
      <c r="F1040" s="123">
        <v>65.11</v>
      </c>
      <c r="G1040" s="134">
        <v>1.3</v>
      </c>
      <c r="H1040" s="123">
        <f t="shared" si="16"/>
        <v>0.95</v>
      </c>
    </row>
    <row r="1041" spans="1:8" x14ac:dyDescent="0.2">
      <c r="A1041" s="68" t="s">
        <v>956</v>
      </c>
      <c r="B1041" s="133" t="s">
        <v>1847</v>
      </c>
      <c r="C1041" s="68" t="s">
        <v>1926</v>
      </c>
      <c r="D1041" s="68" t="s">
        <v>1911</v>
      </c>
      <c r="E1041" s="124">
        <v>0.28789999999999999</v>
      </c>
      <c r="F1041" s="123">
        <v>2.61</v>
      </c>
      <c r="G1041" s="134">
        <v>1.3</v>
      </c>
      <c r="H1041" s="123">
        <f t="shared" si="16"/>
        <v>0.8</v>
      </c>
    </row>
    <row r="1042" spans="1:8" x14ac:dyDescent="0.2">
      <c r="A1042" s="68" t="s">
        <v>957</v>
      </c>
      <c r="B1042" s="133" t="s">
        <v>1847</v>
      </c>
      <c r="C1042" s="68" t="s">
        <v>1926</v>
      </c>
      <c r="D1042" s="68" t="s">
        <v>1911</v>
      </c>
      <c r="E1042" s="124">
        <v>1.0135000000000001</v>
      </c>
      <c r="F1042" s="123">
        <v>6.26</v>
      </c>
      <c r="G1042" s="134">
        <v>1.3</v>
      </c>
      <c r="H1042" s="123">
        <f t="shared" si="16"/>
        <v>0.8</v>
      </c>
    </row>
    <row r="1043" spans="1:8" x14ac:dyDescent="0.2">
      <c r="A1043" s="68" t="s">
        <v>958</v>
      </c>
      <c r="B1043" s="133" t="s">
        <v>1847</v>
      </c>
      <c r="C1043" s="68" t="s">
        <v>1926</v>
      </c>
      <c r="D1043" s="68" t="s">
        <v>1911</v>
      </c>
      <c r="E1043" s="124">
        <v>2.9216000000000002</v>
      </c>
      <c r="F1043" s="123">
        <v>15.11</v>
      </c>
      <c r="G1043" s="134">
        <v>1.3</v>
      </c>
      <c r="H1043" s="123">
        <f t="shared" si="16"/>
        <v>0.95</v>
      </c>
    </row>
    <row r="1044" spans="1:8" x14ac:dyDescent="0.2">
      <c r="A1044" s="68" t="s">
        <v>959</v>
      </c>
      <c r="B1044" s="133" t="s">
        <v>1847</v>
      </c>
      <c r="C1044" s="68" t="s">
        <v>1926</v>
      </c>
      <c r="D1044" s="68" t="s">
        <v>1911</v>
      </c>
      <c r="E1044" s="124">
        <v>7.1710000000000003</v>
      </c>
      <c r="F1044" s="123">
        <v>24.62</v>
      </c>
      <c r="G1044" s="134">
        <v>1.3</v>
      </c>
      <c r="H1044" s="123">
        <f t="shared" si="16"/>
        <v>0.95</v>
      </c>
    </row>
    <row r="1045" spans="1:8" ht="28.5" x14ac:dyDescent="0.2">
      <c r="A1045" s="68" t="s">
        <v>960</v>
      </c>
      <c r="B1045" s="133" t="s">
        <v>1848</v>
      </c>
      <c r="C1045" s="68" t="s">
        <v>1926</v>
      </c>
      <c r="D1045" s="68" t="s">
        <v>1911</v>
      </c>
      <c r="E1045" s="124">
        <v>0.70609999999999995</v>
      </c>
      <c r="F1045" s="123">
        <v>4.6500000000000004</v>
      </c>
      <c r="G1045" s="134">
        <v>1.3</v>
      </c>
      <c r="H1045" s="123">
        <f t="shared" si="16"/>
        <v>0.8</v>
      </c>
    </row>
    <row r="1046" spans="1:8" ht="28.5" x14ac:dyDescent="0.2">
      <c r="A1046" s="68" t="s">
        <v>961</v>
      </c>
      <c r="B1046" s="133" t="s">
        <v>1848</v>
      </c>
      <c r="C1046" s="68" t="s">
        <v>1926</v>
      </c>
      <c r="D1046" s="68" t="s">
        <v>1911</v>
      </c>
      <c r="E1046" s="124">
        <v>1.3927</v>
      </c>
      <c r="F1046" s="123">
        <v>8.24</v>
      </c>
      <c r="G1046" s="134">
        <v>1.3</v>
      </c>
      <c r="H1046" s="123">
        <f t="shared" si="16"/>
        <v>0.8</v>
      </c>
    </row>
    <row r="1047" spans="1:8" ht="28.5" x14ac:dyDescent="0.2">
      <c r="A1047" s="68" t="s">
        <v>962</v>
      </c>
      <c r="B1047" s="133" t="s">
        <v>1848</v>
      </c>
      <c r="C1047" s="68" t="s">
        <v>1926</v>
      </c>
      <c r="D1047" s="68" t="s">
        <v>1911</v>
      </c>
      <c r="E1047" s="124">
        <v>1.8806</v>
      </c>
      <c r="F1047" s="123">
        <v>10.039999999999999</v>
      </c>
      <c r="G1047" s="134">
        <v>1.3</v>
      </c>
      <c r="H1047" s="123">
        <f t="shared" si="16"/>
        <v>0.95</v>
      </c>
    </row>
    <row r="1048" spans="1:8" ht="28.5" x14ac:dyDescent="0.2">
      <c r="A1048" s="68" t="s">
        <v>963</v>
      </c>
      <c r="B1048" s="133" t="s">
        <v>1848</v>
      </c>
      <c r="C1048" s="68" t="s">
        <v>1926</v>
      </c>
      <c r="D1048" s="68" t="s">
        <v>1911</v>
      </c>
      <c r="E1048" s="124">
        <v>4.9085999999999999</v>
      </c>
      <c r="F1048" s="123">
        <v>17.559999999999999</v>
      </c>
      <c r="G1048" s="134">
        <v>1.3</v>
      </c>
      <c r="H1048" s="123">
        <f t="shared" si="16"/>
        <v>0.95</v>
      </c>
    </row>
    <row r="1049" spans="1:8" x14ac:dyDescent="0.2">
      <c r="A1049" s="68" t="s">
        <v>964</v>
      </c>
      <c r="B1049" s="133" t="s">
        <v>1849</v>
      </c>
      <c r="C1049" s="68" t="s">
        <v>1926</v>
      </c>
      <c r="D1049" s="68" t="s">
        <v>1911</v>
      </c>
      <c r="E1049" s="124">
        <v>0.7228</v>
      </c>
      <c r="F1049" s="123">
        <v>5.16</v>
      </c>
      <c r="G1049" s="134">
        <v>1.3</v>
      </c>
      <c r="H1049" s="123">
        <f t="shared" si="16"/>
        <v>0.8</v>
      </c>
    </row>
    <row r="1050" spans="1:8" x14ac:dyDescent="0.2">
      <c r="A1050" s="68" t="s">
        <v>965</v>
      </c>
      <c r="B1050" s="133" t="s">
        <v>1849</v>
      </c>
      <c r="C1050" s="68" t="s">
        <v>1926</v>
      </c>
      <c r="D1050" s="68" t="s">
        <v>1911</v>
      </c>
      <c r="E1050" s="124">
        <v>1.2862</v>
      </c>
      <c r="F1050" s="123">
        <v>7.84</v>
      </c>
      <c r="G1050" s="134">
        <v>1.3</v>
      </c>
      <c r="H1050" s="123">
        <f t="shared" si="16"/>
        <v>0.8</v>
      </c>
    </row>
    <row r="1051" spans="1:8" x14ac:dyDescent="0.2">
      <c r="A1051" s="68" t="s">
        <v>966</v>
      </c>
      <c r="B1051" s="133" t="s">
        <v>1849</v>
      </c>
      <c r="C1051" s="68" t="s">
        <v>1926</v>
      </c>
      <c r="D1051" s="68" t="s">
        <v>1911</v>
      </c>
      <c r="E1051" s="124">
        <v>2.5903999999999998</v>
      </c>
      <c r="F1051" s="123">
        <v>14.42</v>
      </c>
      <c r="G1051" s="134">
        <v>1.3</v>
      </c>
      <c r="H1051" s="123">
        <f t="shared" si="16"/>
        <v>0.95</v>
      </c>
    </row>
    <row r="1052" spans="1:8" x14ac:dyDescent="0.2">
      <c r="A1052" s="68" t="s">
        <v>967</v>
      </c>
      <c r="B1052" s="133" t="s">
        <v>1849</v>
      </c>
      <c r="C1052" s="68" t="s">
        <v>1926</v>
      </c>
      <c r="D1052" s="68" t="s">
        <v>1911</v>
      </c>
      <c r="E1052" s="124">
        <v>4.5846999999999998</v>
      </c>
      <c r="F1052" s="123">
        <v>18.25</v>
      </c>
      <c r="G1052" s="134">
        <v>1.3</v>
      </c>
      <c r="H1052" s="123">
        <f t="shared" si="16"/>
        <v>0.95</v>
      </c>
    </row>
    <row r="1053" spans="1:8" x14ac:dyDescent="0.2">
      <c r="A1053" s="68" t="s">
        <v>968</v>
      </c>
      <c r="B1053" s="133" t="s">
        <v>1850</v>
      </c>
      <c r="C1053" s="68" t="s">
        <v>1926</v>
      </c>
      <c r="D1053" s="68" t="s">
        <v>1911</v>
      </c>
      <c r="E1053" s="124">
        <v>0.59040000000000004</v>
      </c>
      <c r="F1053" s="123">
        <v>5.25</v>
      </c>
      <c r="G1053" s="134">
        <v>1.3</v>
      </c>
      <c r="H1053" s="123">
        <f t="shared" si="16"/>
        <v>0.8</v>
      </c>
    </row>
    <row r="1054" spans="1:8" x14ac:dyDescent="0.2">
      <c r="A1054" s="68" t="s">
        <v>969</v>
      </c>
      <c r="B1054" s="133" t="s">
        <v>1850</v>
      </c>
      <c r="C1054" s="68" t="s">
        <v>1926</v>
      </c>
      <c r="D1054" s="68" t="s">
        <v>1911</v>
      </c>
      <c r="E1054" s="124">
        <v>1.232</v>
      </c>
      <c r="F1054" s="123">
        <v>9.32</v>
      </c>
      <c r="G1054" s="134">
        <v>1.3</v>
      </c>
      <c r="H1054" s="123">
        <f t="shared" si="16"/>
        <v>0.8</v>
      </c>
    </row>
    <row r="1055" spans="1:8" x14ac:dyDescent="0.2">
      <c r="A1055" s="68" t="s">
        <v>970</v>
      </c>
      <c r="B1055" s="133" t="s">
        <v>1850</v>
      </c>
      <c r="C1055" s="68" t="s">
        <v>1926</v>
      </c>
      <c r="D1055" s="68" t="s">
        <v>1911</v>
      </c>
      <c r="E1055" s="124">
        <v>2.0558999999999998</v>
      </c>
      <c r="F1055" s="123">
        <v>10</v>
      </c>
      <c r="G1055" s="134">
        <v>1.3</v>
      </c>
      <c r="H1055" s="123">
        <f t="shared" si="16"/>
        <v>0.95</v>
      </c>
    </row>
    <row r="1056" spans="1:8" x14ac:dyDescent="0.2">
      <c r="A1056" s="68" t="s">
        <v>971</v>
      </c>
      <c r="B1056" s="133" t="s">
        <v>1850</v>
      </c>
      <c r="C1056" s="68" t="s">
        <v>1926</v>
      </c>
      <c r="D1056" s="68" t="s">
        <v>1911</v>
      </c>
      <c r="E1056" s="124">
        <v>2.3934000000000002</v>
      </c>
      <c r="F1056" s="123">
        <v>10.99</v>
      </c>
      <c r="G1056" s="134">
        <v>1.3</v>
      </c>
      <c r="H1056" s="123">
        <f t="shared" si="16"/>
        <v>0.95</v>
      </c>
    </row>
    <row r="1057" spans="1:8" ht="28.5" x14ac:dyDescent="0.2">
      <c r="A1057" s="68" t="s">
        <v>972</v>
      </c>
      <c r="B1057" s="133" t="s">
        <v>1851</v>
      </c>
      <c r="C1057" s="68" t="s">
        <v>1927</v>
      </c>
      <c r="D1057" s="68" t="s">
        <v>1911</v>
      </c>
      <c r="E1057" s="124">
        <v>0.1105</v>
      </c>
      <c r="F1057" s="123">
        <v>1.98</v>
      </c>
      <c r="G1057" s="134">
        <v>1.8</v>
      </c>
      <c r="H1057" s="123">
        <f t="shared" si="16"/>
        <v>0.8</v>
      </c>
    </row>
    <row r="1058" spans="1:8" ht="28.5" x14ac:dyDescent="0.2">
      <c r="A1058" s="68" t="s">
        <v>973</v>
      </c>
      <c r="B1058" s="133" t="s">
        <v>1851</v>
      </c>
      <c r="C1058" s="68" t="s">
        <v>1927</v>
      </c>
      <c r="D1058" s="68" t="s">
        <v>1911</v>
      </c>
      <c r="E1058" s="124">
        <v>0.1628</v>
      </c>
      <c r="F1058" s="123">
        <v>2.29</v>
      </c>
      <c r="G1058" s="134">
        <v>1.8</v>
      </c>
      <c r="H1058" s="123">
        <f t="shared" si="16"/>
        <v>0.8</v>
      </c>
    </row>
    <row r="1059" spans="1:8" ht="28.5" x14ac:dyDescent="0.2">
      <c r="A1059" s="68" t="s">
        <v>974</v>
      </c>
      <c r="B1059" s="133" t="s">
        <v>1851</v>
      </c>
      <c r="C1059" s="68" t="s">
        <v>1927</v>
      </c>
      <c r="D1059" s="68" t="s">
        <v>1911</v>
      </c>
      <c r="E1059" s="124">
        <v>0.37919999999999998</v>
      </c>
      <c r="F1059" s="123">
        <v>3.31</v>
      </c>
      <c r="G1059" s="134">
        <v>1.8</v>
      </c>
      <c r="H1059" s="123">
        <f t="shared" si="16"/>
        <v>0.95</v>
      </c>
    </row>
    <row r="1060" spans="1:8" ht="28.5" x14ac:dyDescent="0.2">
      <c r="A1060" s="68" t="s">
        <v>975</v>
      </c>
      <c r="B1060" s="133" t="s">
        <v>1851</v>
      </c>
      <c r="C1060" s="68" t="s">
        <v>1927</v>
      </c>
      <c r="D1060" s="68" t="s">
        <v>1911</v>
      </c>
      <c r="E1060" s="124">
        <v>3.0528</v>
      </c>
      <c r="F1060" s="123">
        <v>14.16</v>
      </c>
      <c r="G1060" s="134">
        <v>1.8</v>
      </c>
      <c r="H1060" s="123">
        <f t="shared" si="16"/>
        <v>0.95</v>
      </c>
    </row>
    <row r="1061" spans="1:8" x14ac:dyDescent="0.2">
      <c r="A1061" s="68" t="s">
        <v>976</v>
      </c>
      <c r="B1061" s="133" t="s">
        <v>1562</v>
      </c>
      <c r="C1061" s="68" t="s">
        <v>1925</v>
      </c>
      <c r="D1061" s="68" t="s">
        <v>1899</v>
      </c>
      <c r="E1061" s="124">
        <v>1.3744000000000001</v>
      </c>
      <c r="F1061" s="123">
        <v>2.92</v>
      </c>
      <c r="G1061" s="134">
        <v>1</v>
      </c>
      <c r="H1061" s="123">
        <f t="shared" si="16"/>
        <v>0.8</v>
      </c>
    </row>
    <row r="1062" spans="1:8" x14ac:dyDescent="0.2">
      <c r="A1062" s="68" t="s">
        <v>977</v>
      </c>
      <c r="B1062" s="133" t="s">
        <v>1562</v>
      </c>
      <c r="C1062" s="68" t="s">
        <v>1925</v>
      </c>
      <c r="D1062" s="68" t="s">
        <v>1899</v>
      </c>
      <c r="E1062" s="124">
        <v>1.8674999999999999</v>
      </c>
      <c r="F1062" s="123">
        <v>4.66</v>
      </c>
      <c r="G1062" s="134">
        <v>1</v>
      </c>
      <c r="H1062" s="123">
        <f t="shared" si="16"/>
        <v>0.8</v>
      </c>
    </row>
    <row r="1063" spans="1:8" x14ac:dyDescent="0.2">
      <c r="A1063" s="68" t="s">
        <v>978</v>
      </c>
      <c r="B1063" s="133" t="s">
        <v>1562</v>
      </c>
      <c r="C1063" s="68" t="s">
        <v>1925</v>
      </c>
      <c r="D1063" s="68" t="s">
        <v>1899</v>
      </c>
      <c r="E1063" s="124">
        <v>2.9918</v>
      </c>
      <c r="F1063" s="123">
        <v>7.72</v>
      </c>
      <c r="G1063" s="134">
        <v>1</v>
      </c>
      <c r="H1063" s="123">
        <f t="shared" si="16"/>
        <v>0.95</v>
      </c>
    </row>
    <row r="1064" spans="1:8" x14ac:dyDescent="0.2">
      <c r="A1064" s="68" t="s">
        <v>979</v>
      </c>
      <c r="B1064" s="133" t="s">
        <v>1562</v>
      </c>
      <c r="C1064" s="68" t="s">
        <v>1925</v>
      </c>
      <c r="D1064" s="68" t="s">
        <v>1899</v>
      </c>
      <c r="E1064" s="124">
        <v>4.6515000000000004</v>
      </c>
      <c r="F1064" s="123">
        <v>10.56</v>
      </c>
      <c r="G1064" s="134">
        <v>1</v>
      </c>
      <c r="H1064" s="123">
        <f t="shared" si="16"/>
        <v>0.95</v>
      </c>
    </row>
    <row r="1065" spans="1:8" x14ac:dyDescent="0.2">
      <c r="A1065" s="68" t="s">
        <v>980</v>
      </c>
      <c r="B1065" s="133" t="s">
        <v>1852</v>
      </c>
      <c r="C1065" s="68" t="s">
        <v>1925</v>
      </c>
      <c r="D1065" s="68" t="s">
        <v>1899</v>
      </c>
      <c r="E1065" s="124">
        <v>1.1358999999999999</v>
      </c>
      <c r="F1065" s="123">
        <v>2.92</v>
      </c>
      <c r="G1065" s="134">
        <v>1</v>
      </c>
      <c r="H1065" s="123">
        <f t="shared" si="16"/>
        <v>0.8</v>
      </c>
    </row>
    <row r="1066" spans="1:8" x14ac:dyDescent="0.2">
      <c r="A1066" s="68" t="s">
        <v>981</v>
      </c>
      <c r="B1066" s="133" t="s">
        <v>1852</v>
      </c>
      <c r="C1066" s="68" t="s">
        <v>1925</v>
      </c>
      <c r="D1066" s="68" t="s">
        <v>1899</v>
      </c>
      <c r="E1066" s="124">
        <v>1.6428</v>
      </c>
      <c r="F1066" s="123">
        <v>3.72</v>
      </c>
      <c r="G1066" s="134">
        <v>1</v>
      </c>
      <c r="H1066" s="123">
        <f t="shared" si="16"/>
        <v>0.8</v>
      </c>
    </row>
    <row r="1067" spans="1:8" x14ac:dyDescent="0.2">
      <c r="A1067" s="68" t="s">
        <v>982</v>
      </c>
      <c r="B1067" s="133" t="s">
        <v>1852</v>
      </c>
      <c r="C1067" s="68" t="s">
        <v>1925</v>
      </c>
      <c r="D1067" s="68" t="s">
        <v>1899</v>
      </c>
      <c r="E1067" s="124">
        <v>2.5423</v>
      </c>
      <c r="F1067" s="123">
        <v>8.27</v>
      </c>
      <c r="G1067" s="134">
        <v>1</v>
      </c>
      <c r="H1067" s="123">
        <f t="shared" si="16"/>
        <v>0.95</v>
      </c>
    </row>
    <row r="1068" spans="1:8" x14ac:dyDescent="0.2">
      <c r="A1068" s="68" t="s">
        <v>983</v>
      </c>
      <c r="B1068" s="133" t="s">
        <v>1852</v>
      </c>
      <c r="C1068" s="68" t="s">
        <v>1925</v>
      </c>
      <c r="D1068" s="68" t="s">
        <v>1899</v>
      </c>
      <c r="E1068" s="124">
        <v>7.9043000000000001</v>
      </c>
      <c r="F1068" s="123">
        <v>18.899999999999999</v>
      </c>
      <c r="G1068" s="134">
        <v>1</v>
      </c>
      <c r="H1068" s="123">
        <f t="shared" si="16"/>
        <v>0.95</v>
      </c>
    </row>
    <row r="1069" spans="1:8" ht="28.5" x14ac:dyDescent="0.2">
      <c r="A1069" s="68" t="s">
        <v>984</v>
      </c>
      <c r="B1069" s="133" t="s">
        <v>1853</v>
      </c>
      <c r="C1069" s="68" t="s">
        <v>1925</v>
      </c>
      <c r="D1069" s="68" t="s">
        <v>1900</v>
      </c>
      <c r="E1069" s="124">
        <v>0.73250000000000004</v>
      </c>
      <c r="F1069" s="123">
        <v>2.94</v>
      </c>
      <c r="G1069" s="134">
        <v>1</v>
      </c>
      <c r="H1069" s="123">
        <f t="shared" si="16"/>
        <v>0.8</v>
      </c>
    </row>
    <row r="1070" spans="1:8" ht="28.5" x14ac:dyDescent="0.2">
      <c r="A1070" s="68" t="s">
        <v>985</v>
      </c>
      <c r="B1070" s="133" t="s">
        <v>1853</v>
      </c>
      <c r="C1070" s="68" t="s">
        <v>1925</v>
      </c>
      <c r="D1070" s="68" t="s">
        <v>1900</v>
      </c>
      <c r="E1070" s="124">
        <v>0.83779999999999999</v>
      </c>
      <c r="F1070" s="123">
        <v>3.76</v>
      </c>
      <c r="G1070" s="134">
        <v>1</v>
      </c>
      <c r="H1070" s="123">
        <f t="shared" si="16"/>
        <v>0.8</v>
      </c>
    </row>
    <row r="1071" spans="1:8" ht="28.5" x14ac:dyDescent="0.2">
      <c r="A1071" s="68" t="s">
        <v>986</v>
      </c>
      <c r="B1071" s="133" t="s">
        <v>1853</v>
      </c>
      <c r="C1071" s="68" t="s">
        <v>1925</v>
      </c>
      <c r="D1071" s="68" t="s">
        <v>1900</v>
      </c>
      <c r="E1071" s="124">
        <v>1.4231</v>
      </c>
      <c r="F1071" s="123">
        <v>6.05</v>
      </c>
      <c r="G1071" s="134">
        <v>1</v>
      </c>
      <c r="H1071" s="123">
        <f t="shared" si="16"/>
        <v>0.95</v>
      </c>
    </row>
    <row r="1072" spans="1:8" ht="28.5" x14ac:dyDescent="0.2">
      <c r="A1072" s="68" t="s">
        <v>987</v>
      </c>
      <c r="B1072" s="133" t="s">
        <v>1853</v>
      </c>
      <c r="C1072" s="68" t="s">
        <v>1925</v>
      </c>
      <c r="D1072" s="68" t="s">
        <v>1900</v>
      </c>
      <c r="E1072" s="124">
        <v>3.6396999999999999</v>
      </c>
      <c r="F1072" s="123">
        <v>11.98</v>
      </c>
      <c r="G1072" s="134">
        <v>1</v>
      </c>
      <c r="H1072" s="123">
        <f t="shared" si="16"/>
        <v>0.95</v>
      </c>
    </row>
    <row r="1073" spans="1:8" x14ac:dyDescent="0.2">
      <c r="A1073" s="68" t="s">
        <v>988</v>
      </c>
      <c r="B1073" s="133" t="s">
        <v>1854</v>
      </c>
      <c r="C1073" s="68" t="s">
        <v>1925</v>
      </c>
      <c r="D1073" s="68" t="s">
        <v>1900</v>
      </c>
      <c r="E1073" s="124">
        <v>0.84960000000000002</v>
      </c>
      <c r="F1073" s="123">
        <v>2.85</v>
      </c>
      <c r="G1073" s="134">
        <v>1</v>
      </c>
      <c r="H1073" s="123">
        <f t="shared" si="16"/>
        <v>0.8</v>
      </c>
    </row>
    <row r="1074" spans="1:8" x14ac:dyDescent="0.2">
      <c r="A1074" s="68" t="s">
        <v>989</v>
      </c>
      <c r="B1074" s="133" t="s">
        <v>1854</v>
      </c>
      <c r="C1074" s="68" t="s">
        <v>1925</v>
      </c>
      <c r="D1074" s="68" t="s">
        <v>1900</v>
      </c>
      <c r="E1074" s="124">
        <v>1.139</v>
      </c>
      <c r="F1074" s="123">
        <v>3.72</v>
      </c>
      <c r="G1074" s="134">
        <v>1</v>
      </c>
      <c r="H1074" s="123">
        <f t="shared" si="16"/>
        <v>0.8</v>
      </c>
    </row>
    <row r="1075" spans="1:8" x14ac:dyDescent="0.2">
      <c r="A1075" s="68" t="s">
        <v>990</v>
      </c>
      <c r="B1075" s="133" t="s">
        <v>1854</v>
      </c>
      <c r="C1075" s="68" t="s">
        <v>1925</v>
      </c>
      <c r="D1075" s="68" t="s">
        <v>1900</v>
      </c>
      <c r="E1075" s="124">
        <v>1.5169999999999999</v>
      </c>
      <c r="F1075" s="123">
        <v>5.41</v>
      </c>
      <c r="G1075" s="134">
        <v>1</v>
      </c>
      <c r="H1075" s="123">
        <f t="shared" si="16"/>
        <v>0.95</v>
      </c>
    </row>
    <row r="1076" spans="1:8" x14ac:dyDescent="0.2">
      <c r="A1076" s="68" t="s">
        <v>991</v>
      </c>
      <c r="B1076" s="133" t="s">
        <v>1854</v>
      </c>
      <c r="C1076" s="68" t="s">
        <v>1925</v>
      </c>
      <c r="D1076" s="68" t="s">
        <v>1900</v>
      </c>
      <c r="E1076" s="124">
        <v>3.0121000000000002</v>
      </c>
      <c r="F1076" s="123">
        <v>9.86</v>
      </c>
      <c r="G1076" s="134">
        <v>1</v>
      </c>
      <c r="H1076" s="123">
        <f t="shared" si="16"/>
        <v>0.95</v>
      </c>
    </row>
    <row r="1077" spans="1:8" x14ac:dyDescent="0.2">
      <c r="A1077" s="68" t="s">
        <v>992</v>
      </c>
      <c r="B1077" s="133" t="s">
        <v>1563</v>
      </c>
      <c r="C1077" s="68" t="s">
        <v>1925</v>
      </c>
      <c r="D1077" s="68" t="s">
        <v>1900</v>
      </c>
      <c r="E1077" s="124">
        <v>0.57609999999999995</v>
      </c>
      <c r="F1077" s="123">
        <v>3.74</v>
      </c>
      <c r="G1077" s="134">
        <v>1</v>
      </c>
      <c r="H1077" s="123">
        <f t="shared" si="16"/>
        <v>0.8</v>
      </c>
    </row>
    <row r="1078" spans="1:8" x14ac:dyDescent="0.2">
      <c r="A1078" s="68" t="s">
        <v>993</v>
      </c>
      <c r="B1078" s="133" t="s">
        <v>1563</v>
      </c>
      <c r="C1078" s="68" t="s">
        <v>1925</v>
      </c>
      <c r="D1078" s="68" t="s">
        <v>1900</v>
      </c>
      <c r="E1078" s="124">
        <v>0.77059999999999995</v>
      </c>
      <c r="F1078" s="123">
        <v>4.8099999999999996</v>
      </c>
      <c r="G1078" s="134">
        <v>1</v>
      </c>
      <c r="H1078" s="123">
        <f t="shared" si="16"/>
        <v>0.8</v>
      </c>
    </row>
    <row r="1079" spans="1:8" x14ac:dyDescent="0.2">
      <c r="A1079" s="68" t="s">
        <v>994</v>
      </c>
      <c r="B1079" s="133" t="s">
        <v>1563</v>
      </c>
      <c r="C1079" s="68" t="s">
        <v>1925</v>
      </c>
      <c r="D1079" s="68" t="s">
        <v>1900</v>
      </c>
      <c r="E1079" s="124">
        <v>1.1466000000000001</v>
      </c>
      <c r="F1079" s="123">
        <v>6.42</v>
      </c>
      <c r="G1079" s="134">
        <v>1</v>
      </c>
      <c r="H1079" s="123">
        <f t="shared" si="16"/>
        <v>0.95</v>
      </c>
    </row>
    <row r="1080" spans="1:8" x14ac:dyDescent="0.2">
      <c r="A1080" s="68" t="s">
        <v>995</v>
      </c>
      <c r="B1080" s="133" t="s">
        <v>1563</v>
      </c>
      <c r="C1080" s="68" t="s">
        <v>1925</v>
      </c>
      <c r="D1080" s="68" t="s">
        <v>1900</v>
      </c>
      <c r="E1080" s="124">
        <v>2.3382999999999998</v>
      </c>
      <c r="F1080" s="123">
        <v>9.8800000000000008</v>
      </c>
      <c r="G1080" s="134">
        <v>1</v>
      </c>
      <c r="H1080" s="123">
        <f t="shared" si="16"/>
        <v>0.95</v>
      </c>
    </row>
    <row r="1081" spans="1:8" x14ac:dyDescent="0.2">
      <c r="A1081" s="68" t="s">
        <v>996</v>
      </c>
      <c r="B1081" s="133" t="s">
        <v>1855</v>
      </c>
      <c r="C1081" s="68" t="s">
        <v>1925</v>
      </c>
      <c r="D1081" s="68" t="s">
        <v>1900</v>
      </c>
      <c r="E1081" s="124">
        <v>0.54079999999999995</v>
      </c>
      <c r="F1081" s="123">
        <v>2.2200000000000002</v>
      </c>
      <c r="G1081" s="134">
        <v>1</v>
      </c>
      <c r="H1081" s="123">
        <f t="shared" si="16"/>
        <v>0.8</v>
      </c>
    </row>
    <row r="1082" spans="1:8" x14ac:dyDescent="0.2">
      <c r="A1082" s="68" t="s">
        <v>997</v>
      </c>
      <c r="B1082" s="133" t="s">
        <v>1855</v>
      </c>
      <c r="C1082" s="68" t="s">
        <v>1925</v>
      </c>
      <c r="D1082" s="68" t="s">
        <v>1900</v>
      </c>
      <c r="E1082" s="124">
        <v>0.69920000000000004</v>
      </c>
      <c r="F1082" s="123">
        <v>3.03</v>
      </c>
      <c r="G1082" s="134">
        <v>1</v>
      </c>
      <c r="H1082" s="123">
        <f t="shared" si="16"/>
        <v>0.8</v>
      </c>
    </row>
    <row r="1083" spans="1:8" x14ac:dyDescent="0.2">
      <c r="A1083" s="68" t="s">
        <v>998</v>
      </c>
      <c r="B1083" s="133" t="s">
        <v>1855</v>
      </c>
      <c r="C1083" s="68" t="s">
        <v>1925</v>
      </c>
      <c r="D1083" s="68" t="s">
        <v>1900</v>
      </c>
      <c r="E1083" s="124">
        <v>0.99809999999999999</v>
      </c>
      <c r="F1083" s="123">
        <v>4.38</v>
      </c>
      <c r="G1083" s="134">
        <v>1</v>
      </c>
      <c r="H1083" s="123">
        <f t="shared" si="16"/>
        <v>0.95</v>
      </c>
    </row>
    <row r="1084" spans="1:8" x14ac:dyDescent="0.2">
      <c r="A1084" s="68" t="s">
        <v>999</v>
      </c>
      <c r="B1084" s="133" t="s">
        <v>1855</v>
      </c>
      <c r="C1084" s="68" t="s">
        <v>1925</v>
      </c>
      <c r="D1084" s="68" t="s">
        <v>1900</v>
      </c>
      <c r="E1084" s="124">
        <v>1.8257000000000001</v>
      </c>
      <c r="F1084" s="123">
        <v>7.56</v>
      </c>
      <c r="G1084" s="134">
        <v>1</v>
      </c>
      <c r="H1084" s="123">
        <f t="shared" si="16"/>
        <v>0.95</v>
      </c>
    </row>
    <row r="1085" spans="1:8" x14ac:dyDescent="0.2">
      <c r="A1085" s="68" t="s">
        <v>1000</v>
      </c>
      <c r="B1085" s="133" t="s">
        <v>1856</v>
      </c>
      <c r="C1085" s="68" t="s">
        <v>1925</v>
      </c>
      <c r="D1085" s="68" t="s">
        <v>1899</v>
      </c>
      <c r="E1085" s="124">
        <v>1.6126</v>
      </c>
      <c r="F1085" s="123">
        <v>3.56</v>
      </c>
      <c r="G1085" s="134">
        <v>1</v>
      </c>
      <c r="H1085" s="123">
        <f t="shared" si="16"/>
        <v>0.8</v>
      </c>
    </row>
    <row r="1086" spans="1:8" x14ac:dyDescent="0.2">
      <c r="A1086" s="68" t="s">
        <v>1001</v>
      </c>
      <c r="B1086" s="133" t="s">
        <v>1856</v>
      </c>
      <c r="C1086" s="68" t="s">
        <v>1925</v>
      </c>
      <c r="D1086" s="68" t="s">
        <v>1899</v>
      </c>
      <c r="E1086" s="124">
        <v>2.3161999999999998</v>
      </c>
      <c r="F1086" s="123">
        <v>5.96</v>
      </c>
      <c r="G1086" s="134">
        <v>1</v>
      </c>
      <c r="H1086" s="123">
        <f t="shared" si="16"/>
        <v>0.8</v>
      </c>
    </row>
    <row r="1087" spans="1:8" x14ac:dyDescent="0.2">
      <c r="A1087" s="68" t="s">
        <v>1002</v>
      </c>
      <c r="B1087" s="133" t="s">
        <v>1856</v>
      </c>
      <c r="C1087" s="68" t="s">
        <v>1925</v>
      </c>
      <c r="D1087" s="68" t="s">
        <v>1899</v>
      </c>
      <c r="E1087" s="124">
        <v>3.8843999999999999</v>
      </c>
      <c r="F1087" s="123">
        <v>11</v>
      </c>
      <c r="G1087" s="134">
        <v>1</v>
      </c>
      <c r="H1087" s="123">
        <f t="shared" si="16"/>
        <v>0.95</v>
      </c>
    </row>
    <row r="1088" spans="1:8" x14ac:dyDescent="0.2">
      <c r="A1088" s="68" t="s">
        <v>1003</v>
      </c>
      <c r="B1088" s="133" t="s">
        <v>1856</v>
      </c>
      <c r="C1088" s="68" t="s">
        <v>1925</v>
      </c>
      <c r="D1088" s="68" t="s">
        <v>1899</v>
      </c>
      <c r="E1088" s="124">
        <v>8.4229000000000003</v>
      </c>
      <c r="F1088" s="123">
        <v>22.72</v>
      </c>
      <c r="G1088" s="134">
        <v>1</v>
      </c>
      <c r="H1088" s="123">
        <f t="shared" si="16"/>
        <v>0.95</v>
      </c>
    </row>
    <row r="1089" spans="1:8" x14ac:dyDescent="0.2">
      <c r="A1089" s="68" t="s">
        <v>1004</v>
      </c>
      <c r="B1089" s="133" t="s">
        <v>1857</v>
      </c>
      <c r="C1089" s="68" t="s">
        <v>1925</v>
      </c>
      <c r="D1089" s="68" t="s">
        <v>1899</v>
      </c>
      <c r="E1089" s="124">
        <v>1.2339</v>
      </c>
      <c r="F1089" s="123">
        <v>2.4300000000000002</v>
      </c>
      <c r="G1089" s="134">
        <v>1</v>
      </c>
      <c r="H1089" s="123">
        <f t="shared" si="16"/>
        <v>0.8</v>
      </c>
    </row>
    <row r="1090" spans="1:8" x14ac:dyDescent="0.2">
      <c r="A1090" s="68" t="s">
        <v>1005</v>
      </c>
      <c r="B1090" s="133" t="s">
        <v>1857</v>
      </c>
      <c r="C1090" s="68" t="s">
        <v>1925</v>
      </c>
      <c r="D1090" s="68" t="s">
        <v>1899</v>
      </c>
      <c r="E1090" s="124">
        <v>1.7253000000000001</v>
      </c>
      <c r="F1090" s="123">
        <v>4.7300000000000004</v>
      </c>
      <c r="G1090" s="134">
        <v>1</v>
      </c>
      <c r="H1090" s="123">
        <f t="shared" si="16"/>
        <v>0.8</v>
      </c>
    </row>
    <row r="1091" spans="1:8" x14ac:dyDescent="0.2">
      <c r="A1091" s="68" t="s">
        <v>1006</v>
      </c>
      <c r="B1091" s="133" t="s">
        <v>1857</v>
      </c>
      <c r="C1091" s="68" t="s">
        <v>1925</v>
      </c>
      <c r="D1091" s="68" t="s">
        <v>1899</v>
      </c>
      <c r="E1091" s="124">
        <v>3.1806999999999999</v>
      </c>
      <c r="F1091" s="123">
        <v>11.16</v>
      </c>
      <c r="G1091" s="134">
        <v>1</v>
      </c>
      <c r="H1091" s="123">
        <f t="shared" si="16"/>
        <v>0.95</v>
      </c>
    </row>
    <row r="1092" spans="1:8" x14ac:dyDescent="0.2">
      <c r="A1092" s="68" t="s">
        <v>1007</v>
      </c>
      <c r="B1092" s="133" t="s">
        <v>1857</v>
      </c>
      <c r="C1092" s="68" t="s">
        <v>1925</v>
      </c>
      <c r="D1092" s="68" t="s">
        <v>1899</v>
      </c>
      <c r="E1092" s="124">
        <v>7.4984000000000002</v>
      </c>
      <c r="F1092" s="123">
        <v>22.72</v>
      </c>
      <c r="G1092" s="134">
        <v>1</v>
      </c>
      <c r="H1092" s="123">
        <f t="shared" si="16"/>
        <v>0.95</v>
      </c>
    </row>
    <row r="1093" spans="1:8" x14ac:dyDescent="0.2">
      <c r="A1093" s="68" t="s">
        <v>1008</v>
      </c>
      <c r="B1093" s="133" t="s">
        <v>1564</v>
      </c>
      <c r="C1093" s="68" t="s">
        <v>1925</v>
      </c>
      <c r="D1093" s="68" t="s">
        <v>1904</v>
      </c>
      <c r="E1093" s="124">
        <v>1.4404999999999999</v>
      </c>
      <c r="F1093" s="123">
        <v>4.18</v>
      </c>
      <c r="G1093" s="134">
        <v>1</v>
      </c>
      <c r="H1093" s="123">
        <f t="shared" si="16"/>
        <v>0.8</v>
      </c>
    </row>
    <row r="1094" spans="1:8" x14ac:dyDescent="0.2">
      <c r="A1094" s="68" t="s">
        <v>1009</v>
      </c>
      <c r="B1094" s="133" t="s">
        <v>1564</v>
      </c>
      <c r="C1094" s="68" t="s">
        <v>1925</v>
      </c>
      <c r="D1094" s="68" t="s">
        <v>1904</v>
      </c>
      <c r="E1094" s="124">
        <v>2.4405999999999999</v>
      </c>
      <c r="F1094" s="123">
        <v>8.4700000000000006</v>
      </c>
      <c r="G1094" s="134">
        <v>1</v>
      </c>
      <c r="H1094" s="123">
        <f t="shared" si="16"/>
        <v>0.8</v>
      </c>
    </row>
    <row r="1095" spans="1:8" x14ac:dyDescent="0.2">
      <c r="A1095" s="68" t="s">
        <v>1010</v>
      </c>
      <c r="B1095" s="133" t="s">
        <v>1564</v>
      </c>
      <c r="C1095" s="68" t="s">
        <v>1925</v>
      </c>
      <c r="D1095" s="68" t="s">
        <v>1904</v>
      </c>
      <c r="E1095" s="124">
        <v>4.7518000000000002</v>
      </c>
      <c r="F1095" s="123">
        <v>16.739999999999998</v>
      </c>
      <c r="G1095" s="134">
        <v>1</v>
      </c>
      <c r="H1095" s="123">
        <f t="shared" si="16"/>
        <v>0.95</v>
      </c>
    </row>
    <row r="1096" spans="1:8" x14ac:dyDescent="0.2">
      <c r="A1096" s="68" t="s">
        <v>1011</v>
      </c>
      <c r="B1096" s="133" t="s">
        <v>1564</v>
      </c>
      <c r="C1096" s="68" t="s">
        <v>1925</v>
      </c>
      <c r="D1096" s="68" t="s">
        <v>1904</v>
      </c>
      <c r="E1096" s="124">
        <v>7.8193999999999999</v>
      </c>
      <c r="F1096" s="123">
        <v>23.41</v>
      </c>
      <c r="G1096" s="134">
        <v>1</v>
      </c>
      <c r="H1096" s="123">
        <f t="shared" si="16"/>
        <v>0.95</v>
      </c>
    </row>
    <row r="1097" spans="1:8" x14ac:dyDescent="0.2">
      <c r="A1097" s="68" t="s">
        <v>1012</v>
      </c>
      <c r="B1097" s="133" t="s">
        <v>1858</v>
      </c>
      <c r="C1097" s="68" t="s">
        <v>1925</v>
      </c>
      <c r="D1097" s="68" t="s">
        <v>1904</v>
      </c>
      <c r="E1097" s="124">
        <v>1.1092</v>
      </c>
      <c r="F1097" s="123">
        <v>3.66</v>
      </c>
      <c r="G1097" s="134">
        <v>1</v>
      </c>
      <c r="H1097" s="123">
        <f t="shared" si="16"/>
        <v>0.8</v>
      </c>
    </row>
    <row r="1098" spans="1:8" x14ac:dyDescent="0.2">
      <c r="A1098" s="68" t="s">
        <v>1013</v>
      </c>
      <c r="B1098" s="133" t="s">
        <v>1858</v>
      </c>
      <c r="C1098" s="68" t="s">
        <v>1925</v>
      </c>
      <c r="D1098" s="68" t="s">
        <v>1904</v>
      </c>
      <c r="E1098" s="124">
        <v>1.4107000000000001</v>
      </c>
      <c r="F1098" s="123">
        <v>5.2</v>
      </c>
      <c r="G1098" s="134">
        <v>1</v>
      </c>
      <c r="H1098" s="123">
        <f t="shared" ref="H1098:H1161" si="17">IF(_xlfn.NUMBERVALUE(RIGHT($A1098,1))&gt;2,0.95,0.8)</f>
        <v>0.8</v>
      </c>
    </row>
    <row r="1099" spans="1:8" x14ac:dyDescent="0.2">
      <c r="A1099" s="68" t="s">
        <v>1014</v>
      </c>
      <c r="B1099" s="133" t="s">
        <v>1858</v>
      </c>
      <c r="C1099" s="68" t="s">
        <v>1925</v>
      </c>
      <c r="D1099" s="68" t="s">
        <v>1904</v>
      </c>
      <c r="E1099" s="124">
        <v>2.2145000000000001</v>
      </c>
      <c r="F1099" s="123">
        <v>8.4</v>
      </c>
      <c r="G1099" s="134">
        <v>1</v>
      </c>
      <c r="H1099" s="123">
        <f t="shared" si="17"/>
        <v>0.95</v>
      </c>
    </row>
    <row r="1100" spans="1:8" x14ac:dyDescent="0.2">
      <c r="A1100" s="68" t="s">
        <v>1015</v>
      </c>
      <c r="B1100" s="133" t="s">
        <v>1858</v>
      </c>
      <c r="C1100" s="68" t="s">
        <v>1925</v>
      </c>
      <c r="D1100" s="68" t="s">
        <v>1904</v>
      </c>
      <c r="E1100" s="124">
        <v>4.4077000000000002</v>
      </c>
      <c r="F1100" s="123">
        <v>14.63</v>
      </c>
      <c r="G1100" s="134">
        <v>1</v>
      </c>
      <c r="H1100" s="123">
        <f t="shared" si="17"/>
        <v>0.95</v>
      </c>
    </row>
    <row r="1101" spans="1:8" x14ac:dyDescent="0.2">
      <c r="A1101" s="68" t="s">
        <v>1016</v>
      </c>
      <c r="B1101" s="133" t="s">
        <v>1565</v>
      </c>
      <c r="C1101" s="68" t="s">
        <v>1925</v>
      </c>
      <c r="D1101" s="68" t="s">
        <v>1918</v>
      </c>
      <c r="E1101" s="124">
        <v>0.85199999999999998</v>
      </c>
      <c r="F1101" s="123">
        <v>3.13</v>
      </c>
      <c r="G1101" s="134">
        <v>1</v>
      </c>
      <c r="H1101" s="123">
        <f t="shared" si="17"/>
        <v>0.8</v>
      </c>
    </row>
    <row r="1102" spans="1:8" x14ac:dyDescent="0.2">
      <c r="A1102" s="68" t="s">
        <v>1017</v>
      </c>
      <c r="B1102" s="133" t="s">
        <v>1565</v>
      </c>
      <c r="C1102" s="68" t="s">
        <v>1925</v>
      </c>
      <c r="D1102" s="68" t="s">
        <v>1918</v>
      </c>
      <c r="E1102" s="124">
        <v>1.512</v>
      </c>
      <c r="F1102" s="123">
        <v>5.32</v>
      </c>
      <c r="G1102" s="134">
        <v>1</v>
      </c>
      <c r="H1102" s="123">
        <f t="shared" si="17"/>
        <v>0.8</v>
      </c>
    </row>
    <row r="1103" spans="1:8" x14ac:dyDescent="0.2">
      <c r="A1103" s="68" t="s">
        <v>1018</v>
      </c>
      <c r="B1103" s="133" t="s">
        <v>1565</v>
      </c>
      <c r="C1103" s="68" t="s">
        <v>1925</v>
      </c>
      <c r="D1103" s="68" t="s">
        <v>1918</v>
      </c>
      <c r="E1103" s="124">
        <v>2.4575</v>
      </c>
      <c r="F1103" s="123">
        <v>8.8800000000000008</v>
      </c>
      <c r="G1103" s="134">
        <v>1</v>
      </c>
      <c r="H1103" s="123">
        <f t="shared" si="17"/>
        <v>0.95</v>
      </c>
    </row>
    <row r="1104" spans="1:8" x14ac:dyDescent="0.2">
      <c r="A1104" s="68" t="s">
        <v>1019</v>
      </c>
      <c r="B1104" s="133" t="s">
        <v>1565</v>
      </c>
      <c r="C1104" s="68" t="s">
        <v>1925</v>
      </c>
      <c r="D1104" s="68" t="s">
        <v>1918</v>
      </c>
      <c r="E1104" s="124">
        <v>3.9868999999999999</v>
      </c>
      <c r="F1104" s="123">
        <v>13.33</v>
      </c>
      <c r="G1104" s="134">
        <v>1</v>
      </c>
      <c r="H1104" s="123">
        <f t="shared" si="17"/>
        <v>0.95</v>
      </c>
    </row>
    <row r="1105" spans="1:8" x14ac:dyDescent="0.2">
      <c r="A1105" s="68" t="s">
        <v>1020</v>
      </c>
      <c r="B1105" s="133" t="s">
        <v>1859</v>
      </c>
      <c r="C1105" s="68" t="s">
        <v>1925</v>
      </c>
      <c r="D1105" s="68" t="s">
        <v>1904</v>
      </c>
      <c r="E1105" s="124">
        <v>0.71309999999999996</v>
      </c>
      <c r="F1105" s="123">
        <v>2.72</v>
      </c>
      <c r="G1105" s="134">
        <v>1</v>
      </c>
      <c r="H1105" s="123">
        <f t="shared" si="17"/>
        <v>0.8</v>
      </c>
    </row>
    <row r="1106" spans="1:8" x14ac:dyDescent="0.2">
      <c r="A1106" s="68" t="s">
        <v>1021</v>
      </c>
      <c r="B1106" s="133" t="s">
        <v>1859</v>
      </c>
      <c r="C1106" s="68" t="s">
        <v>1925</v>
      </c>
      <c r="D1106" s="68" t="s">
        <v>1904</v>
      </c>
      <c r="E1106" s="124">
        <v>0.89570000000000005</v>
      </c>
      <c r="F1106" s="123">
        <v>3.81</v>
      </c>
      <c r="G1106" s="134">
        <v>1</v>
      </c>
      <c r="H1106" s="123">
        <f t="shared" si="17"/>
        <v>0.8</v>
      </c>
    </row>
    <row r="1107" spans="1:8" x14ac:dyDescent="0.2">
      <c r="A1107" s="68" t="s">
        <v>1022</v>
      </c>
      <c r="B1107" s="133" t="s">
        <v>1859</v>
      </c>
      <c r="C1107" s="68" t="s">
        <v>1925</v>
      </c>
      <c r="D1107" s="68" t="s">
        <v>1904</v>
      </c>
      <c r="E1107" s="124">
        <v>1.3491</v>
      </c>
      <c r="F1107" s="123">
        <v>6.16</v>
      </c>
      <c r="G1107" s="134">
        <v>1</v>
      </c>
      <c r="H1107" s="123">
        <f t="shared" si="17"/>
        <v>0.95</v>
      </c>
    </row>
    <row r="1108" spans="1:8" x14ac:dyDescent="0.2">
      <c r="A1108" s="68" t="s">
        <v>1023</v>
      </c>
      <c r="B1108" s="133" t="s">
        <v>1859</v>
      </c>
      <c r="C1108" s="68" t="s">
        <v>1925</v>
      </c>
      <c r="D1108" s="68" t="s">
        <v>1904</v>
      </c>
      <c r="E1108" s="124">
        <v>2.5729000000000002</v>
      </c>
      <c r="F1108" s="123">
        <v>10.33</v>
      </c>
      <c r="G1108" s="134">
        <v>1</v>
      </c>
      <c r="H1108" s="123">
        <f t="shared" si="17"/>
        <v>0.95</v>
      </c>
    </row>
    <row r="1109" spans="1:8" x14ac:dyDescent="0.2">
      <c r="A1109" s="68" t="s">
        <v>1395</v>
      </c>
      <c r="B1109" s="133" t="s">
        <v>1566</v>
      </c>
      <c r="C1109" s="68" t="s">
        <v>1925</v>
      </c>
      <c r="D1109" s="68" t="s">
        <v>1904</v>
      </c>
      <c r="E1109" s="124">
        <v>0.81010000000000004</v>
      </c>
      <c r="F1109" s="123">
        <v>4</v>
      </c>
      <c r="G1109" s="134">
        <v>1</v>
      </c>
      <c r="H1109" s="123">
        <f t="shared" si="17"/>
        <v>0.8</v>
      </c>
    </row>
    <row r="1110" spans="1:8" x14ac:dyDescent="0.2">
      <c r="A1110" s="68" t="s">
        <v>1396</v>
      </c>
      <c r="B1110" s="133" t="s">
        <v>1566</v>
      </c>
      <c r="C1110" s="68" t="s">
        <v>1925</v>
      </c>
      <c r="D1110" s="68" t="s">
        <v>1904</v>
      </c>
      <c r="E1110" s="124">
        <v>0.95130000000000003</v>
      </c>
      <c r="F1110" s="123">
        <v>4.0599999999999996</v>
      </c>
      <c r="G1110" s="134">
        <v>1</v>
      </c>
      <c r="H1110" s="123">
        <f t="shared" si="17"/>
        <v>0.8</v>
      </c>
    </row>
    <row r="1111" spans="1:8" x14ac:dyDescent="0.2">
      <c r="A1111" s="68" t="s">
        <v>1397</v>
      </c>
      <c r="B1111" s="133" t="s">
        <v>1566</v>
      </c>
      <c r="C1111" s="68" t="s">
        <v>1925</v>
      </c>
      <c r="D1111" s="68" t="s">
        <v>1904</v>
      </c>
      <c r="E1111" s="124">
        <v>2.5364</v>
      </c>
      <c r="F1111" s="123">
        <v>10.130000000000001</v>
      </c>
      <c r="G1111" s="134">
        <v>1</v>
      </c>
      <c r="H1111" s="123">
        <f t="shared" si="17"/>
        <v>0.95</v>
      </c>
    </row>
    <row r="1112" spans="1:8" x14ac:dyDescent="0.2">
      <c r="A1112" s="68" t="s">
        <v>1398</v>
      </c>
      <c r="B1112" s="133" t="s">
        <v>1566</v>
      </c>
      <c r="C1112" s="68" t="s">
        <v>1925</v>
      </c>
      <c r="D1112" s="68" t="s">
        <v>1904</v>
      </c>
      <c r="E1112" s="124">
        <v>7.1936</v>
      </c>
      <c r="F1112" s="123">
        <v>25.33</v>
      </c>
      <c r="G1112" s="134">
        <v>1</v>
      </c>
      <c r="H1112" s="123">
        <f t="shared" si="17"/>
        <v>0.95</v>
      </c>
    </row>
    <row r="1113" spans="1:8" x14ac:dyDescent="0.2">
      <c r="A1113" s="68" t="s">
        <v>1399</v>
      </c>
      <c r="B1113" s="133" t="s">
        <v>1567</v>
      </c>
      <c r="C1113" s="68" t="s">
        <v>1925</v>
      </c>
      <c r="D1113" s="68" t="s">
        <v>1904</v>
      </c>
      <c r="E1113" s="124">
        <v>0.83250000000000002</v>
      </c>
      <c r="F1113" s="123">
        <v>2.98</v>
      </c>
      <c r="G1113" s="134">
        <v>1</v>
      </c>
      <c r="H1113" s="123">
        <f t="shared" si="17"/>
        <v>0.8</v>
      </c>
    </row>
    <row r="1114" spans="1:8" x14ac:dyDescent="0.2">
      <c r="A1114" s="68" t="s">
        <v>1400</v>
      </c>
      <c r="B1114" s="133" t="s">
        <v>1567</v>
      </c>
      <c r="C1114" s="68" t="s">
        <v>1925</v>
      </c>
      <c r="D1114" s="68" t="s">
        <v>1904</v>
      </c>
      <c r="E1114" s="124">
        <v>1.0085999999999999</v>
      </c>
      <c r="F1114" s="123">
        <v>3.69</v>
      </c>
      <c r="G1114" s="134">
        <v>1</v>
      </c>
      <c r="H1114" s="123">
        <f t="shared" si="17"/>
        <v>0.8</v>
      </c>
    </row>
    <row r="1115" spans="1:8" x14ac:dyDescent="0.2">
      <c r="A1115" s="68" t="s">
        <v>1401</v>
      </c>
      <c r="B1115" s="133" t="s">
        <v>1567</v>
      </c>
      <c r="C1115" s="68" t="s">
        <v>1925</v>
      </c>
      <c r="D1115" s="68" t="s">
        <v>1904</v>
      </c>
      <c r="E1115" s="124">
        <v>1.7209000000000001</v>
      </c>
      <c r="F1115" s="123">
        <v>5.54</v>
      </c>
      <c r="G1115" s="134">
        <v>1</v>
      </c>
      <c r="H1115" s="123">
        <f t="shared" si="17"/>
        <v>0.95</v>
      </c>
    </row>
    <row r="1116" spans="1:8" x14ac:dyDescent="0.2">
      <c r="A1116" s="68" t="s">
        <v>1402</v>
      </c>
      <c r="B1116" s="133" t="s">
        <v>1567</v>
      </c>
      <c r="C1116" s="68" t="s">
        <v>1925</v>
      </c>
      <c r="D1116" s="68" t="s">
        <v>1904</v>
      </c>
      <c r="E1116" s="124">
        <v>3.9946000000000002</v>
      </c>
      <c r="F1116" s="123">
        <v>13.14</v>
      </c>
      <c r="G1116" s="134">
        <v>1</v>
      </c>
      <c r="H1116" s="123">
        <f t="shared" si="17"/>
        <v>0.95</v>
      </c>
    </row>
    <row r="1117" spans="1:8" x14ac:dyDescent="0.2">
      <c r="A1117" s="68" t="s">
        <v>1024</v>
      </c>
      <c r="B1117" s="133" t="s">
        <v>1860</v>
      </c>
      <c r="C1117" s="68" t="s">
        <v>1925</v>
      </c>
      <c r="D1117" s="68" t="s">
        <v>1899</v>
      </c>
      <c r="E1117" s="124">
        <v>1.1655</v>
      </c>
      <c r="F1117" s="123">
        <v>3.95</v>
      </c>
      <c r="G1117" s="134">
        <v>1</v>
      </c>
      <c r="H1117" s="123">
        <f t="shared" si="17"/>
        <v>0.8</v>
      </c>
    </row>
    <row r="1118" spans="1:8" x14ac:dyDescent="0.2">
      <c r="A1118" s="68" t="s">
        <v>1025</v>
      </c>
      <c r="B1118" s="133" t="s">
        <v>1860</v>
      </c>
      <c r="C1118" s="68" t="s">
        <v>1925</v>
      </c>
      <c r="D1118" s="68" t="s">
        <v>1899</v>
      </c>
      <c r="E1118" s="124">
        <v>1.6558999999999999</v>
      </c>
      <c r="F1118" s="123">
        <v>5.9</v>
      </c>
      <c r="G1118" s="134">
        <v>1</v>
      </c>
      <c r="H1118" s="123">
        <f t="shared" si="17"/>
        <v>0.8</v>
      </c>
    </row>
    <row r="1119" spans="1:8" x14ac:dyDescent="0.2">
      <c r="A1119" s="68" t="s">
        <v>1026</v>
      </c>
      <c r="B1119" s="133" t="s">
        <v>1860</v>
      </c>
      <c r="C1119" s="68" t="s">
        <v>1925</v>
      </c>
      <c r="D1119" s="68" t="s">
        <v>1899</v>
      </c>
      <c r="E1119" s="124">
        <v>2.7121</v>
      </c>
      <c r="F1119" s="123">
        <v>10.07</v>
      </c>
      <c r="G1119" s="134">
        <v>1</v>
      </c>
      <c r="H1119" s="123">
        <f t="shared" si="17"/>
        <v>0.95</v>
      </c>
    </row>
    <row r="1120" spans="1:8" x14ac:dyDescent="0.2">
      <c r="A1120" s="68" t="s">
        <v>1027</v>
      </c>
      <c r="B1120" s="133" t="s">
        <v>1860</v>
      </c>
      <c r="C1120" s="68" t="s">
        <v>1925</v>
      </c>
      <c r="D1120" s="68" t="s">
        <v>1899</v>
      </c>
      <c r="E1120" s="124">
        <v>5.3014999999999999</v>
      </c>
      <c r="F1120" s="123">
        <v>16.02</v>
      </c>
      <c r="G1120" s="134">
        <v>1</v>
      </c>
      <c r="H1120" s="123">
        <f t="shared" si="17"/>
        <v>0.95</v>
      </c>
    </row>
    <row r="1121" spans="1:8" x14ac:dyDescent="0.2">
      <c r="A1121" s="68" t="s">
        <v>1028</v>
      </c>
      <c r="B1121" s="133" t="s">
        <v>1861</v>
      </c>
      <c r="C1121" s="68" t="s">
        <v>1925</v>
      </c>
      <c r="D1121" s="68" t="s">
        <v>1899</v>
      </c>
      <c r="E1121" s="124">
        <v>1.1155999999999999</v>
      </c>
      <c r="F1121" s="123">
        <v>4.1399999999999997</v>
      </c>
      <c r="G1121" s="134">
        <v>1</v>
      </c>
      <c r="H1121" s="123">
        <f t="shared" si="17"/>
        <v>0.8</v>
      </c>
    </row>
    <row r="1122" spans="1:8" x14ac:dyDescent="0.2">
      <c r="A1122" s="68" t="s">
        <v>1029</v>
      </c>
      <c r="B1122" s="133" t="s">
        <v>1861</v>
      </c>
      <c r="C1122" s="68" t="s">
        <v>1925</v>
      </c>
      <c r="D1122" s="68" t="s">
        <v>1899</v>
      </c>
      <c r="E1122" s="124">
        <v>1.5166999999999999</v>
      </c>
      <c r="F1122" s="123">
        <v>5.9</v>
      </c>
      <c r="G1122" s="134">
        <v>1</v>
      </c>
      <c r="H1122" s="123">
        <f t="shared" si="17"/>
        <v>0.8</v>
      </c>
    </row>
    <row r="1123" spans="1:8" x14ac:dyDescent="0.2">
      <c r="A1123" s="68" t="s">
        <v>1030</v>
      </c>
      <c r="B1123" s="133" t="s">
        <v>1861</v>
      </c>
      <c r="C1123" s="68" t="s">
        <v>1925</v>
      </c>
      <c r="D1123" s="68" t="s">
        <v>1899</v>
      </c>
      <c r="E1123" s="124">
        <v>2.6233</v>
      </c>
      <c r="F1123" s="123">
        <v>9.9600000000000009</v>
      </c>
      <c r="G1123" s="134">
        <v>1</v>
      </c>
      <c r="H1123" s="123">
        <f t="shared" si="17"/>
        <v>0.95</v>
      </c>
    </row>
    <row r="1124" spans="1:8" x14ac:dyDescent="0.2">
      <c r="A1124" s="68" t="s">
        <v>1031</v>
      </c>
      <c r="B1124" s="133" t="s">
        <v>1861</v>
      </c>
      <c r="C1124" s="68" t="s">
        <v>1925</v>
      </c>
      <c r="D1124" s="68" t="s">
        <v>1899</v>
      </c>
      <c r="E1124" s="124">
        <v>5.3040000000000003</v>
      </c>
      <c r="F1124" s="123">
        <v>16.96</v>
      </c>
      <c r="G1124" s="134">
        <v>1</v>
      </c>
      <c r="H1124" s="123">
        <f t="shared" si="17"/>
        <v>0.95</v>
      </c>
    </row>
    <row r="1125" spans="1:8" x14ac:dyDescent="0.2">
      <c r="A1125" s="68" t="s">
        <v>1032</v>
      </c>
      <c r="B1125" s="133" t="s">
        <v>1862</v>
      </c>
      <c r="C1125" s="68" t="s">
        <v>1925</v>
      </c>
      <c r="D1125" s="68" t="s">
        <v>1900</v>
      </c>
      <c r="E1125" s="124">
        <v>0.61199999999999999</v>
      </c>
      <c r="F1125" s="123">
        <v>2.93</v>
      </c>
      <c r="G1125" s="134">
        <v>1</v>
      </c>
      <c r="H1125" s="123">
        <f t="shared" si="17"/>
        <v>0.8</v>
      </c>
    </row>
    <row r="1126" spans="1:8" x14ac:dyDescent="0.2">
      <c r="A1126" s="68" t="s">
        <v>1033</v>
      </c>
      <c r="B1126" s="133" t="s">
        <v>1862</v>
      </c>
      <c r="C1126" s="68" t="s">
        <v>1925</v>
      </c>
      <c r="D1126" s="68" t="s">
        <v>1900</v>
      </c>
      <c r="E1126" s="124">
        <v>0.77980000000000005</v>
      </c>
      <c r="F1126" s="123">
        <v>3.82</v>
      </c>
      <c r="G1126" s="134">
        <v>1</v>
      </c>
      <c r="H1126" s="123">
        <f t="shared" si="17"/>
        <v>0.8</v>
      </c>
    </row>
    <row r="1127" spans="1:8" x14ac:dyDescent="0.2">
      <c r="A1127" s="68" t="s">
        <v>1034</v>
      </c>
      <c r="B1127" s="133" t="s">
        <v>1862</v>
      </c>
      <c r="C1127" s="68" t="s">
        <v>1925</v>
      </c>
      <c r="D1127" s="68" t="s">
        <v>1900</v>
      </c>
      <c r="E1127" s="124">
        <v>1.1836</v>
      </c>
      <c r="F1127" s="123">
        <v>5.53</v>
      </c>
      <c r="G1127" s="134">
        <v>1</v>
      </c>
      <c r="H1127" s="123">
        <f t="shared" si="17"/>
        <v>0.95</v>
      </c>
    </row>
    <row r="1128" spans="1:8" x14ac:dyDescent="0.2">
      <c r="A1128" s="68" t="s">
        <v>1035</v>
      </c>
      <c r="B1128" s="133" t="s">
        <v>1862</v>
      </c>
      <c r="C1128" s="68" t="s">
        <v>1925</v>
      </c>
      <c r="D1128" s="68" t="s">
        <v>1900</v>
      </c>
      <c r="E1128" s="124">
        <v>2.3115000000000001</v>
      </c>
      <c r="F1128" s="123">
        <v>8.24</v>
      </c>
      <c r="G1128" s="134">
        <v>1</v>
      </c>
      <c r="H1128" s="123">
        <f t="shared" si="17"/>
        <v>0.95</v>
      </c>
    </row>
    <row r="1129" spans="1:8" x14ac:dyDescent="0.2">
      <c r="A1129" s="68" t="s">
        <v>1036</v>
      </c>
      <c r="B1129" s="133" t="s">
        <v>1568</v>
      </c>
      <c r="C1129" s="68" t="s">
        <v>1925</v>
      </c>
      <c r="D1129" s="68" t="s">
        <v>1900</v>
      </c>
      <c r="E1129" s="124">
        <v>0.62409999999999999</v>
      </c>
      <c r="F1129" s="123">
        <v>3.3</v>
      </c>
      <c r="G1129" s="134">
        <v>1</v>
      </c>
      <c r="H1129" s="123">
        <f t="shared" si="17"/>
        <v>0.8</v>
      </c>
    </row>
    <row r="1130" spans="1:8" x14ac:dyDescent="0.2">
      <c r="A1130" s="68" t="s">
        <v>1037</v>
      </c>
      <c r="B1130" s="133" t="s">
        <v>1568</v>
      </c>
      <c r="C1130" s="68" t="s">
        <v>1925</v>
      </c>
      <c r="D1130" s="68" t="s">
        <v>1900</v>
      </c>
      <c r="E1130" s="124">
        <v>0.82909999999999995</v>
      </c>
      <c r="F1130" s="123">
        <v>4.22</v>
      </c>
      <c r="G1130" s="134">
        <v>1</v>
      </c>
      <c r="H1130" s="123">
        <f t="shared" si="17"/>
        <v>0.8</v>
      </c>
    </row>
    <row r="1131" spans="1:8" x14ac:dyDescent="0.2">
      <c r="A1131" s="68" t="s">
        <v>1038</v>
      </c>
      <c r="B1131" s="133" t="s">
        <v>1568</v>
      </c>
      <c r="C1131" s="68" t="s">
        <v>1925</v>
      </c>
      <c r="D1131" s="68" t="s">
        <v>1900</v>
      </c>
      <c r="E1131" s="124">
        <v>1.3365</v>
      </c>
      <c r="F1131" s="123">
        <v>6.37</v>
      </c>
      <c r="G1131" s="134">
        <v>1</v>
      </c>
      <c r="H1131" s="123">
        <f t="shared" si="17"/>
        <v>0.95</v>
      </c>
    </row>
    <row r="1132" spans="1:8" x14ac:dyDescent="0.2">
      <c r="A1132" s="68" t="s">
        <v>1039</v>
      </c>
      <c r="B1132" s="133" t="s">
        <v>1568</v>
      </c>
      <c r="C1132" s="68" t="s">
        <v>1925</v>
      </c>
      <c r="D1132" s="68" t="s">
        <v>1900</v>
      </c>
      <c r="E1132" s="124">
        <v>2.4636999999999998</v>
      </c>
      <c r="F1132" s="123">
        <v>10.08</v>
      </c>
      <c r="G1132" s="134">
        <v>1</v>
      </c>
      <c r="H1132" s="123">
        <f t="shared" si="17"/>
        <v>0.95</v>
      </c>
    </row>
    <row r="1133" spans="1:8" x14ac:dyDescent="0.2">
      <c r="A1133" s="68" t="s">
        <v>1040</v>
      </c>
      <c r="B1133" s="133" t="s">
        <v>1863</v>
      </c>
      <c r="C1133" s="68" t="s">
        <v>1925</v>
      </c>
      <c r="D1133" s="68" t="s">
        <v>1900</v>
      </c>
      <c r="E1133" s="124">
        <v>0.43009999999999998</v>
      </c>
      <c r="F1133" s="123">
        <v>2.19</v>
      </c>
      <c r="G1133" s="134">
        <v>1</v>
      </c>
      <c r="H1133" s="123">
        <f t="shared" si="17"/>
        <v>0.8</v>
      </c>
    </row>
    <row r="1134" spans="1:8" x14ac:dyDescent="0.2">
      <c r="A1134" s="68" t="s">
        <v>1041</v>
      </c>
      <c r="B1134" s="133" t="s">
        <v>1863</v>
      </c>
      <c r="C1134" s="68" t="s">
        <v>1925</v>
      </c>
      <c r="D1134" s="68" t="s">
        <v>1900</v>
      </c>
      <c r="E1134" s="124">
        <v>0.63</v>
      </c>
      <c r="F1134" s="123">
        <v>2.87</v>
      </c>
      <c r="G1134" s="134">
        <v>1</v>
      </c>
      <c r="H1134" s="123">
        <f t="shared" si="17"/>
        <v>0.8</v>
      </c>
    </row>
    <row r="1135" spans="1:8" x14ac:dyDescent="0.2">
      <c r="A1135" s="68" t="s">
        <v>1042</v>
      </c>
      <c r="B1135" s="133" t="s">
        <v>1863</v>
      </c>
      <c r="C1135" s="68" t="s">
        <v>1925</v>
      </c>
      <c r="D1135" s="68" t="s">
        <v>1900</v>
      </c>
      <c r="E1135" s="124">
        <v>0.84330000000000005</v>
      </c>
      <c r="F1135" s="123">
        <v>3.8</v>
      </c>
      <c r="G1135" s="134">
        <v>1</v>
      </c>
      <c r="H1135" s="123">
        <f t="shared" si="17"/>
        <v>0.95</v>
      </c>
    </row>
    <row r="1136" spans="1:8" x14ac:dyDescent="0.2">
      <c r="A1136" s="68" t="s">
        <v>1043</v>
      </c>
      <c r="B1136" s="133" t="s">
        <v>1863</v>
      </c>
      <c r="C1136" s="68" t="s">
        <v>1925</v>
      </c>
      <c r="D1136" s="68" t="s">
        <v>1900</v>
      </c>
      <c r="E1136" s="124">
        <v>1.3720000000000001</v>
      </c>
      <c r="F1136" s="123">
        <v>5.67</v>
      </c>
      <c r="G1136" s="134">
        <v>1</v>
      </c>
      <c r="H1136" s="123">
        <f t="shared" si="17"/>
        <v>0.95</v>
      </c>
    </row>
    <row r="1137" spans="1:8" x14ac:dyDescent="0.2">
      <c r="A1137" s="68" t="s">
        <v>1044</v>
      </c>
      <c r="B1137" s="133" t="s">
        <v>1569</v>
      </c>
      <c r="C1137" s="68" t="s">
        <v>1925</v>
      </c>
      <c r="D1137" s="68" t="s">
        <v>1900</v>
      </c>
      <c r="E1137" s="124">
        <v>0.4138</v>
      </c>
      <c r="F1137" s="123">
        <v>2.06</v>
      </c>
      <c r="G1137" s="134">
        <v>1</v>
      </c>
      <c r="H1137" s="123">
        <f t="shared" si="17"/>
        <v>0.8</v>
      </c>
    </row>
    <row r="1138" spans="1:8" x14ac:dyDescent="0.2">
      <c r="A1138" s="68" t="s">
        <v>1045</v>
      </c>
      <c r="B1138" s="133" t="s">
        <v>1569</v>
      </c>
      <c r="C1138" s="68" t="s">
        <v>1925</v>
      </c>
      <c r="D1138" s="68" t="s">
        <v>1900</v>
      </c>
      <c r="E1138" s="124">
        <v>0.58460000000000001</v>
      </c>
      <c r="F1138" s="123">
        <v>2.74</v>
      </c>
      <c r="G1138" s="134">
        <v>1</v>
      </c>
      <c r="H1138" s="123">
        <f t="shared" si="17"/>
        <v>0.8</v>
      </c>
    </row>
    <row r="1139" spans="1:8" x14ac:dyDescent="0.2">
      <c r="A1139" s="68" t="s">
        <v>1046</v>
      </c>
      <c r="B1139" s="133" t="s">
        <v>1569</v>
      </c>
      <c r="C1139" s="68" t="s">
        <v>1925</v>
      </c>
      <c r="D1139" s="68" t="s">
        <v>1900</v>
      </c>
      <c r="E1139" s="124">
        <v>0.92090000000000005</v>
      </c>
      <c r="F1139" s="123">
        <v>4.2699999999999996</v>
      </c>
      <c r="G1139" s="134">
        <v>1</v>
      </c>
      <c r="H1139" s="123">
        <f t="shared" si="17"/>
        <v>0.95</v>
      </c>
    </row>
    <row r="1140" spans="1:8" x14ac:dyDescent="0.2">
      <c r="A1140" s="68" t="s">
        <v>1047</v>
      </c>
      <c r="B1140" s="133" t="s">
        <v>1569</v>
      </c>
      <c r="C1140" s="68" t="s">
        <v>1925</v>
      </c>
      <c r="D1140" s="68" t="s">
        <v>1900</v>
      </c>
      <c r="E1140" s="124">
        <v>2.1814</v>
      </c>
      <c r="F1140" s="123">
        <v>8.7899999999999991</v>
      </c>
      <c r="G1140" s="134">
        <v>1</v>
      </c>
      <c r="H1140" s="123">
        <f t="shared" si="17"/>
        <v>0.95</v>
      </c>
    </row>
    <row r="1141" spans="1:8" x14ac:dyDescent="0.2">
      <c r="A1141" s="68" t="s">
        <v>1048</v>
      </c>
      <c r="B1141" s="133" t="s">
        <v>1864</v>
      </c>
      <c r="C1141" s="68" t="s">
        <v>1925</v>
      </c>
      <c r="D1141" s="68" t="s">
        <v>1900</v>
      </c>
      <c r="E1141" s="124">
        <v>0.63770000000000004</v>
      </c>
      <c r="F1141" s="123">
        <v>3.61</v>
      </c>
      <c r="G1141" s="134">
        <v>1</v>
      </c>
      <c r="H1141" s="123">
        <f t="shared" si="17"/>
        <v>0.8</v>
      </c>
    </row>
    <row r="1142" spans="1:8" x14ac:dyDescent="0.2">
      <c r="A1142" s="68" t="s">
        <v>1049</v>
      </c>
      <c r="B1142" s="133" t="s">
        <v>1864</v>
      </c>
      <c r="C1142" s="68" t="s">
        <v>1925</v>
      </c>
      <c r="D1142" s="68" t="s">
        <v>1900</v>
      </c>
      <c r="E1142" s="124">
        <v>0.74390000000000001</v>
      </c>
      <c r="F1142" s="123">
        <v>4.0999999999999996</v>
      </c>
      <c r="G1142" s="134">
        <v>1</v>
      </c>
      <c r="H1142" s="123">
        <f t="shared" si="17"/>
        <v>0.8</v>
      </c>
    </row>
    <row r="1143" spans="1:8" x14ac:dyDescent="0.2">
      <c r="A1143" s="68" t="s">
        <v>1050</v>
      </c>
      <c r="B1143" s="133" t="s">
        <v>1864</v>
      </c>
      <c r="C1143" s="68" t="s">
        <v>1925</v>
      </c>
      <c r="D1143" s="68" t="s">
        <v>1900</v>
      </c>
      <c r="E1143" s="124">
        <v>1.2725</v>
      </c>
      <c r="F1143" s="123">
        <v>6.39</v>
      </c>
      <c r="G1143" s="134">
        <v>1</v>
      </c>
      <c r="H1143" s="123">
        <f t="shared" si="17"/>
        <v>0.95</v>
      </c>
    </row>
    <row r="1144" spans="1:8" x14ac:dyDescent="0.2">
      <c r="A1144" s="68" t="s">
        <v>1051</v>
      </c>
      <c r="B1144" s="133" t="s">
        <v>1864</v>
      </c>
      <c r="C1144" s="68" t="s">
        <v>1925</v>
      </c>
      <c r="D1144" s="68" t="s">
        <v>1900</v>
      </c>
      <c r="E1144" s="124">
        <v>2.7759999999999998</v>
      </c>
      <c r="F1144" s="123">
        <v>11.42</v>
      </c>
      <c r="G1144" s="134">
        <v>1</v>
      </c>
      <c r="H1144" s="123">
        <f t="shared" si="17"/>
        <v>0.95</v>
      </c>
    </row>
    <row r="1145" spans="1:8" x14ac:dyDescent="0.2">
      <c r="A1145" s="68" t="s">
        <v>1052</v>
      </c>
      <c r="B1145" s="133" t="s">
        <v>1865</v>
      </c>
      <c r="C1145" s="68" t="s">
        <v>1928</v>
      </c>
      <c r="D1145" s="68" t="s">
        <v>1899</v>
      </c>
      <c r="E1145" s="124">
        <v>1.5987</v>
      </c>
      <c r="F1145" s="123">
        <v>3.46</v>
      </c>
      <c r="G1145" s="134">
        <v>1</v>
      </c>
      <c r="H1145" s="123">
        <f t="shared" si="17"/>
        <v>0.8</v>
      </c>
    </row>
    <row r="1146" spans="1:8" x14ac:dyDescent="0.2">
      <c r="A1146" s="68" t="s">
        <v>1053</v>
      </c>
      <c r="B1146" s="133" t="s">
        <v>1865</v>
      </c>
      <c r="C1146" s="68" t="s">
        <v>1928</v>
      </c>
      <c r="D1146" s="68" t="s">
        <v>1899</v>
      </c>
      <c r="E1146" s="124">
        <v>1.5987</v>
      </c>
      <c r="F1146" s="123">
        <v>7.91</v>
      </c>
      <c r="G1146" s="134">
        <v>1</v>
      </c>
      <c r="H1146" s="123">
        <f t="shared" si="17"/>
        <v>0.8</v>
      </c>
    </row>
    <row r="1147" spans="1:8" x14ac:dyDescent="0.2">
      <c r="A1147" s="68" t="s">
        <v>1054</v>
      </c>
      <c r="B1147" s="133" t="s">
        <v>1865</v>
      </c>
      <c r="C1147" s="68" t="s">
        <v>1928</v>
      </c>
      <c r="D1147" s="68" t="s">
        <v>1899</v>
      </c>
      <c r="E1147" s="124">
        <v>2.8422000000000001</v>
      </c>
      <c r="F1147" s="123">
        <v>17.22</v>
      </c>
      <c r="G1147" s="134">
        <v>1</v>
      </c>
      <c r="H1147" s="123">
        <f t="shared" si="17"/>
        <v>0.95</v>
      </c>
    </row>
    <row r="1148" spans="1:8" x14ac:dyDescent="0.2">
      <c r="A1148" s="68" t="s">
        <v>1055</v>
      </c>
      <c r="B1148" s="133" t="s">
        <v>1865</v>
      </c>
      <c r="C1148" s="68" t="s">
        <v>1928</v>
      </c>
      <c r="D1148" s="68" t="s">
        <v>1899</v>
      </c>
      <c r="E1148" s="124">
        <v>5.3129999999999997</v>
      </c>
      <c r="F1148" s="123">
        <v>37.69</v>
      </c>
      <c r="G1148" s="134">
        <v>1</v>
      </c>
      <c r="H1148" s="123">
        <f t="shared" si="17"/>
        <v>0.95</v>
      </c>
    </row>
    <row r="1149" spans="1:8" x14ac:dyDescent="0.2">
      <c r="A1149" s="68" t="s">
        <v>1056</v>
      </c>
      <c r="B1149" s="133" t="s">
        <v>1570</v>
      </c>
      <c r="C1149" s="68" t="s">
        <v>1928</v>
      </c>
      <c r="D1149" s="68" t="s">
        <v>1919</v>
      </c>
      <c r="E1149" s="124">
        <v>0.64610000000000001</v>
      </c>
      <c r="F1149" s="123">
        <v>8.0299999999999994</v>
      </c>
      <c r="G1149" s="134">
        <v>1</v>
      </c>
      <c r="H1149" s="123">
        <f t="shared" si="17"/>
        <v>0.8</v>
      </c>
    </row>
    <row r="1150" spans="1:8" x14ac:dyDescent="0.2">
      <c r="A1150" s="68" t="s">
        <v>1057</v>
      </c>
      <c r="B1150" s="133" t="s">
        <v>1570</v>
      </c>
      <c r="C1150" s="68" t="s">
        <v>1928</v>
      </c>
      <c r="D1150" s="68" t="s">
        <v>1919</v>
      </c>
      <c r="E1150" s="124">
        <v>0.7873</v>
      </c>
      <c r="F1150" s="123">
        <v>9.93</v>
      </c>
      <c r="G1150" s="134">
        <v>1</v>
      </c>
      <c r="H1150" s="123">
        <f t="shared" si="17"/>
        <v>0.8</v>
      </c>
    </row>
    <row r="1151" spans="1:8" x14ac:dyDescent="0.2">
      <c r="A1151" s="68" t="s">
        <v>1058</v>
      </c>
      <c r="B1151" s="133" t="s">
        <v>1570</v>
      </c>
      <c r="C1151" s="68" t="s">
        <v>1928</v>
      </c>
      <c r="D1151" s="68" t="s">
        <v>1919</v>
      </c>
      <c r="E1151" s="124">
        <v>1.3431999999999999</v>
      </c>
      <c r="F1151" s="123">
        <v>15.23</v>
      </c>
      <c r="G1151" s="134">
        <v>1</v>
      </c>
      <c r="H1151" s="123">
        <f t="shared" si="17"/>
        <v>0.95</v>
      </c>
    </row>
    <row r="1152" spans="1:8" x14ac:dyDescent="0.2">
      <c r="A1152" s="68" t="s">
        <v>1059</v>
      </c>
      <c r="B1152" s="133" t="s">
        <v>1570</v>
      </c>
      <c r="C1152" s="68" t="s">
        <v>1928</v>
      </c>
      <c r="D1152" s="68" t="s">
        <v>1919</v>
      </c>
      <c r="E1152" s="124">
        <v>3.0851000000000002</v>
      </c>
      <c r="F1152" s="123">
        <v>31.08</v>
      </c>
      <c r="G1152" s="134">
        <v>1</v>
      </c>
      <c r="H1152" s="123">
        <f t="shared" si="17"/>
        <v>0.95</v>
      </c>
    </row>
    <row r="1153" spans="1:8" x14ac:dyDescent="0.2">
      <c r="A1153" s="68" t="s">
        <v>1060</v>
      </c>
      <c r="B1153" s="133" t="s">
        <v>1866</v>
      </c>
      <c r="C1153" s="68" t="s">
        <v>1928</v>
      </c>
      <c r="D1153" s="68" t="s">
        <v>1919</v>
      </c>
      <c r="E1153" s="124">
        <v>0.37709999999999999</v>
      </c>
      <c r="F1153" s="123">
        <v>4.82</v>
      </c>
      <c r="G1153" s="134">
        <v>1</v>
      </c>
      <c r="H1153" s="123">
        <f t="shared" si="17"/>
        <v>0.8</v>
      </c>
    </row>
    <row r="1154" spans="1:8" x14ac:dyDescent="0.2">
      <c r="A1154" s="68" t="s">
        <v>1061</v>
      </c>
      <c r="B1154" s="133" t="s">
        <v>1866</v>
      </c>
      <c r="C1154" s="68" t="s">
        <v>1928</v>
      </c>
      <c r="D1154" s="68" t="s">
        <v>1919</v>
      </c>
      <c r="E1154" s="124">
        <v>0.53080000000000005</v>
      </c>
      <c r="F1154" s="123">
        <v>6.52</v>
      </c>
      <c r="G1154" s="134">
        <v>1</v>
      </c>
      <c r="H1154" s="123">
        <f t="shared" si="17"/>
        <v>0.8</v>
      </c>
    </row>
    <row r="1155" spans="1:8" x14ac:dyDescent="0.2">
      <c r="A1155" s="68" t="s">
        <v>1062</v>
      </c>
      <c r="B1155" s="133" t="s">
        <v>1866</v>
      </c>
      <c r="C1155" s="68" t="s">
        <v>1928</v>
      </c>
      <c r="D1155" s="68" t="s">
        <v>1919</v>
      </c>
      <c r="E1155" s="124">
        <v>1.0649</v>
      </c>
      <c r="F1155" s="123">
        <v>10.99</v>
      </c>
      <c r="G1155" s="134">
        <v>1</v>
      </c>
      <c r="H1155" s="123">
        <f t="shared" si="17"/>
        <v>0.95</v>
      </c>
    </row>
    <row r="1156" spans="1:8" x14ac:dyDescent="0.2">
      <c r="A1156" s="68" t="s">
        <v>1063</v>
      </c>
      <c r="B1156" s="133" t="s">
        <v>1866</v>
      </c>
      <c r="C1156" s="68" t="s">
        <v>1928</v>
      </c>
      <c r="D1156" s="68" t="s">
        <v>1919</v>
      </c>
      <c r="E1156" s="124">
        <v>1.9359</v>
      </c>
      <c r="F1156" s="123">
        <v>20.37</v>
      </c>
      <c r="G1156" s="134">
        <v>1</v>
      </c>
      <c r="H1156" s="123">
        <f t="shared" si="17"/>
        <v>0.95</v>
      </c>
    </row>
    <row r="1157" spans="1:8" x14ac:dyDescent="0.2">
      <c r="A1157" s="68" t="s">
        <v>1064</v>
      </c>
      <c r="B1157" s="133" t="s">
        <v>1867</v>
      </c>
      <c r="C1157" s="68" t="s">
        <v>1928</v>
      </c>
      <c r="D1157" s="68" t="s">
        <v>1919</v>
      </c>
      <c r="E1157" s="124">
        <v>0.34620000000000001</v>
      </c>
      <c r="F1157" s="123">
        <v>3.76</v>
      </c>
      <c r="G1157" s="134">
        <v>1</v>
      </c>
      <c r="H1157" s="123">
        <f t="shared" si="17"/>
        <v>0.8</v>
      </c>
    </row>
    <row r="1158" spans="1:8" x14ac:dyDescent="0.2">
      <c r="A1158" s="68" t="s">
        <v>1065</v>
      </c>
      <c r="B1158" s="133" t="s">
        <v>1867</v>
      </c>
      <c r="C1158" s="68" t="s">
        <v>1928</v>
      </c>
      <c r="D1158" s="68" t="s">
        <v>1919</v>
      </c>
      <c r="E1158" s="124">
        <v>0.4521</v>
      </c>
      <c r="F1158" s="123">
        <v>5.09</v>
      </c>
      <c r="G1158" s="134">
        <v>1</v>
      </c>
      <c r="H1158" s="123">
        <f t="shared" si="17"/>
        <v>0.8</v>
      </c>
    </row>
    <row r="1159" spans="1:8" x14ac:dyDescent="0.2">
      <c r="A1159" s="68" t="s">
        <v>1066</v>
      </c>
      <c r="B1159" s="133" t="s">
        <v>1867</v>
      </c>
      <c r="C1159" s="68" t="s">
        <v>1928</v>
      </c>
      <c r="D1159" s="68" t="s">
        <v>1919</v>
      </c>
      <c r="E1159" s="124">
        <v>1.0321</v>
      </c>
      <c r="F1159" s="123">
        <v>11.72</v>
      </c>
      <c r="G1159" s="134">
        <v>1</v>
      </c>
      <c r="H1159" s="123">
        <f t="shared" si="17"/>
        <v>0.95</v>
      </c>
    </row>
    <row r="1160" spans="1:8" x14ac:dyDescent="0.2">
      <c r="A1160" s="68" t="s">
        <v>1067</v>
      </c>
      <c r="B1160" s="133" t="s">
        <v>1867</v>
      </c>
      <c r="C1160" s="68" t="s">
        <v>1928</v>
      </c>
      <c r="D1160" s="68" t="s">
        <v>1919</v>
      </c>
      <c r="E1160" s="124">
        <v>2.0678999999999998</v>
      </c>
      <c r="F1160" s="123">
        <v>11.8</v>
      </c>
      <c r="G1160" s="134">
        <v>1</v>
      </c>
      <c r="H1160" s="123">
        <f t="shared" si="17"/>
        <v>0.95</v>
      </c>
    </row>
    <row r="1161" spans="1:8" x14ac:dyDescent="0.2">
      <c r="A1161" s="68" t="s">
        <v>1068</v>
      </c>
      <c r="B1161" s="133" t="s">
        <v>1571</v>
      </c>
      <c r="C1161" s="68" t="s">
        <v>1928</v>
      </c>
      <c r="D1161" s="68" t="s">
        <v>1919</v>
      </c>
      <c r="E1161" s="124">
        <v>0.42270000000000002</v>
      </c>
      <c r="F1161" s="123">
        <v>5.32</v>
      </c>
      <c r="G1161" s="134">
        <v>1</v>
      </c>
      <c r="H1161" s="123">
        <f t="shared" si="17"/>
        <v>0.8</v>
      </c>
    </row>
    <row r="1162" spans="1:8" x14ac:dyDescent="0.2">
      <c r="A1162" s="68" t="s">
        <v>1069</v>
      </c>
      <c r="B1162" s="133" t="s">
        <v>1571</v>
      </c>
      <c r="C1162" s="68" t="s">
        <v>1928</v>
      </c>
      <c r="D1162" s="68" t="s">
        <v>1919</v>
      </c>
      <c r="E1162" s="124">
        <v>0.58499999999999996</v>
      </c>
      <c r="F1162" s="123">
        <v>7.35</v>
      </c>
      <c r="G1162" s="134">
        <v>1</v>
      </c>
      <c r="H1162" s="123">
        <f t="shared" ref="H1162:H1225" si="18">IF(_xlfn.NUMBERVALUE(RIGHT($A1162,1))&gt;2,0.95,0.8)</f>
        <v>0.8</v>
      </c>
    </row>
    <row r="1163" spans="1:8" x14ac:dyDescent="0.2">
      <c r="A1163" s="68" t="s">
        <v>1070</v>
      </c>
      <c r="B1163" s="133" t="s">
        <v>1571</v>
      </c>
      <c r="C1163" s="68" t="s">
        <v>1928</v>
      </c>
      <c r="D1163" s="68" t="s">
        <v>1919</v>
      </c>
      <c r="E1163" s="124">
        <v>1.0828</v>
      </c>
      <c r="F1163" s="123">
        <v>11.5</v>
      </c>
      <c r="G1163" s="134">
        <v>1</v>
      </c>
      <c r="H1163" s="123">
        <f t="shared" si="18"/>
        <v>0.95</v>
      </c>
    </row>
    <row r="1164" spans="1:8" x14ac:dyDescent="0.2">
      <c r="A1164" s="68" t="s">
        <v>1071</v>
      </c>
      <c r="B1164" s="133" t="s">
        <v>1571</v>
      </c>
      <c r="C1164" s="68" t="s">
        <v>1928</v>
      </c>
      <c r="D1164" s="68" t="s">
        <v>1919</v>
      </c>
      <c r="E1164" s="124">
        <v>2.0204</v>
      </c>
      <c r="F1164" s="123">
        <v>21.56</v>
      </c>
      <c r="G1164" s="134">
        <v>1</v>
      </c>
      <c r="H1164" s="123">
        <f t="shared" si="18"/>
        <v>0.95</v>
      </c>
    </row>
    <row r="1165" spans="1:8" x14ac:dyDescent="0.2">
      <c r="A1165" s="68" t="s">
        <v>1072</v>
      </c>
      <c r="B1165" s="133" t="s">
        <v>1572</v>
      </c>
      <c r="C1165" s="68" t="s">
        <v>1928</v>
      </c>
      <c r="D1165" s="68" t="s">
        <v>1919</v>
      </c>
      <c r="E1165" s="124">
        <v>0.32919999999999999</v>
      </c>
      <c r="F1165" s="123">
        <v>4.09</v>
      </c>
      <c r="G1165" s="134">
        <v>1</v>
      </c>
      <c r="H1165" s="123">
        <f t="shared" si="18"/>
        <v>0.8</v>
      </c>
    </row>
    <row r="1166" spans="1:8" x14ac:dyDescent="0.2">
      <c r="A1166" s="68" t="s">
        <v>1073</v>
      </c>
      <c r="B1166" s="133" t="s">
        <v>1572</v>
      </c>
      <c r="C1166" s="68" t="s">
        <v>1928</v>
      </c>
      <c r="D1166" s="68" t="s">
        <v>1919</v>
      </c>
      <c r="E1166" s="124">
        <v>0.45689999999999997</v>
      </c>
      <c r="F1166" s="123">
        <v>5.44</v>
      </c>
      <c r="G1166" s="134">
        <v>1</v>
      </c>
      <c r="H1166" s="123">
        <f t="shared" si="18"/>
        <v>0.8</v>
      </c>
    </row>
    <row r="1167" spans="1:8" x14ac:dyDescent="0.2">
      <c r="A1167" s="68" t="s">
        <v>1074</v>
      </c>
      <c r="B1167" s="133" t="s">
        <v>1572</v>
      </c>
      <c r="C1167" s="68" t="s">
        <v>1928</v>
      </c>
      <c r="D1167" s="68" t="s">
        <v>1919</v>
      </c>
      <c r="E1167" s="124">
        <v>0.80879999999999996</v>
      </c>
      <c r="F1167" s="123">
        <v>7.95</v>
      </c>
      <c r="G1167" s="134">
        <v>1</v>
      </c>
      <c r="H1167" s="123">
        <f t="shared" si="18"/>
        <v>0.95</v>
      </c>
    </row>
    <row r="1168" spans="1:8" x14ac:dyDescent="0.2">
      <c r="A1168" s="68" t="s">
        <v>1075</v>
      </c>
      <c r="B1168" s="133" t="s">
        <v>1572</v>
      </c>
      <c r="C1168" s="68" t="s">
        <v>1928</v>
      </c>
      <c r="D1168" s="68" t="s">
        <v>1919</v>
      </c>
      <c r="E1168" s="124">
        <v>1.7067000000000001</v>
      </c>
      <c r="F1168" s="123">
        <v>18.260000000000002</v>
      </c>
      <c r="G1168" s="134">
        <v>1</v>
      </c>
      <c r="H1168" s="123">
        <f t="shared" si="18"/>
        <v>0.95</v>
      </c>
    </row>
    <row r="1169" spans="1:8" x14ac:dyDescent="0.2">
      <c r="A1169" s="68" t="s">
        <v>1076</v>
      </c>
      <c r="B1169" s="133" t="s">
        <v>1868</v>
      </c>
      <c r="C1169" s="68" t="s">
        <v>1928</v>
      </c>
      <c r="D1169" s="68" t="s">
        <v>1919</v>
      </c>
      <c r="E1169" s="124">
        <v>0.30399999999999999</v>
      </c>
      <c r="F1169" s="123">
        <v>3.37</v>
      </c>
      <c r="G1169" s="134">
        <v>1</v>
      </c>
      <c r="H1169" s="123">
        <f t="shared" si="18"/>
        <v>0.8</v>
      </c>
    </row>
    <row r="1170" spans="1:8" x14ac:dyDescent="0.2">
      <c r="A1170" s="68" t="s">
        <v>1077</v>
      </c>
      <c r="B1170" s="133" t="s">
        <v>1868</v>
      </c>
      <c r="C1170" s="68" t="s">
        <v>1928</v>
      </c>
      <c r="D1170" s="68" t="s">
        <v>1919</v>
      </c>
      <c r="E1170" s="124">
        <v>0.46039999999999998</v>
      </c>
      <c r="F1170" s="123">
        <v>5.08</v>
      </c>
      <c r="G1170" s="134">
        <v>1</v>
      </c>
      <c r="H1170" s="123">
        <f t="shared" si="18"/>
        <v>0.8</v>
      </c>
    </row>
    <row r="1171" spans="1:8" x14ac:dyDescent="0.2">
      <c r="A1171" s="68" t="s">
        <v>1078</v>
      </c>
      <c r="B1171" s="133" t="s">
        <v>1868</v>
      </c>
      <c r="C1171" s="68" t="s">
        <v>1928</v>
      </c>
      <c r="D1171" s="68" t="s">
        <v>1919</v>
      </c>
      <c r="E1171" s="124">
        <v>0.74560000000000004</v>
      </c>
      <c r="F1171" s="123">
        <v>8.25</v>
      </c>
      <c r="G1171" s="134">
        <v>1</v>
      </c>
      <c r="H1171" s="123">
        <f t="shared" si="18"/>
        <v>0.95</v>
      </c>
    </row>
    <row r="1172" spans="1:8" x14ac:dyDescent="0.2">
      <c r="A1172" s="68" t="s">
        <v>1079</v>
      </c>
      <c r="B1172" s="133" t="s">
        <v>1868</v>
      </c>
      <c r="C1172" s="68" t="s">
        <v>1928</v>
      </c>
      <c r="D1172" s="68" t="s">
        <v>1919</v>
      </c>
      <c r="E1172" s="124">
        <v>1.4088000000000001</v>
      </c>
      <c r="F1172" s="123">
        <v>9.67</v>
      </c>
      <c r="G1172" s="134">
        <v>1</v>
      </c>
      <c r="H1172" s="123">
        <f t="shared" si="18"/>
        <v>0.95</v>
      </c>
    </row>
    <row r="1173" spans="1:8" x14ac:dyDescent="0.2">
      <c r="A1173" s="68" t="s">
        <v>1080</v>
      </c>
      <c r="B1173" s="133" t="s">
        <v>1869</v>
      </c>
      <c r="C1173" s="68" t="s">
        <v>1928</v>
      </c>
      <c r="D1173" s="68" t="s">
        <v>1919</v>
      </c>
      <c r="E1173" s="124">
        <v>0.50939999999999996</v>
      </c>
      <c r="F1173" s="123">
        <v>3.06</v>
      </c>
      <c r="G1173" s="134">
        <v>1</v>
      </c>
      <c r="H1173" s="123">
        <f t="shared" si="18"/>
        <v>0.8</v>
      </c>
    </row>
    <row r="1174" spans="1:8" x14ac:dyDescent="0.2">
      <c r="A1174" s="68" t="s">
        <v>1081</v>
      </c>
      <c r="B1174" s="133" t="s">
        <v>1869</v>
      </c>
      <c r="C1174" s="68" t="s">
        <v>1928</v>
      </c>
      <c r="D1174" s="68" t="s">
        <v>1919</v>
      </c>
      <c r="E1174" s="124">
        <v>0.63080000000000003</v>
      </c>
      <c r="F1174" s="123">
        <v>3.73</v>
      </c>
      <c r="G1174" s="134">
        <v>1</v>
      </c>
      <c r="H1174" s="123">
        <f t="shared" si="18"/>
        <v>0.8</v>
      </c>
    </row>
    <row r="1175" spans="1:8" x14ac:dyDescent="0.2">
      <c r="A1175" s="68" t="s">
        <v>1082</v>
      </c>
      <c r="B1175" s="133" t="s">
        <v>1869</v>
      </c>
      <c r="C1175" s="68" t="s">
        <v>1928</v>
      </c>
      <c r="D1175" s="68" t="s">
        <v>1919</v>
      </c>
      <c r="E1175" s="124">
        <v>0.68240000000000001</v>
      </c>
      <c r="F1175" s="123">
        <v>4.3499999999999996</v>
      </c>
      <c r="G1175" s="134">
        <v>1</v>
      </c>
      <c r="H1175" s="123">
        <f t="shared" si="18"/>
        <v>0.95</v>
      </c>
    </row>
    <row r="1176" spans="1:8" x14ac:dyDescent="0.2">
      <c r="A1176" s="68" t="s">
        <v>1083</v>
      </c>
      <c r="B1176" s="133" t="s">
        <v>1869</v>
      </c>
      <c r="C1176" s="68" t="s">
        <v>1928</v>
      </c>
      <c r="D1176" s="68" t="s">
        <v>1919</v>
      </c>
      <c r="E1176" s="124">
        <v>1.6266</v>
      </c>
      <c r="F1176" s="123">
        <v>6.99</v>
      </c>
      <c r="G1176" s="134">
        <v>1</v>
      </c>
      <c r="H1176" s="123">
        <f t="shared" si="18"/>
        <v>0.95</v>
      </c>
    </row>
    <row r="1177" spans="1:8" x14ac:dyDescent="0.2">
      <c r="A1177" s="68" t="s">
        <v>1084</v>
      </c>
      <c r="B1177" s="133" t="s">
        <v>1573</v>
      </c>
      <c r="C1177" s="68" t="s">
        <v>1928</v>
      </c>
      <c r="D1177" s="68" t="s">
        <v>1919</v>
      </c>
      <c r="E1177" s="124">
        <v>0.51270000000000004</v>
      </c>
      <c r="F1177" s="123">
        <v>5.24</v>
      </c>
      <c r="G1177" s="134">
        <v>1</v>
      </c>
      <c r="H1177" s="123">
        <f t="shared" si="18"/>
        <v>0.8</v>
      </c>
    </row>
    <row r="1178" spans="1:8" x14ac:dyDescent="0.2">
      <c r="A1178" s="68" t="s">
        <v>1085</v>
      </c>
      <c r="B1178" s="133" t="s">
        <v>1573</v>
      </c>
      <c r="C1178" s="68" t="s">
        <v>1928</v>
      </c>
      <c r="D1178" s="68" t="s">
        <v>1919</v>
      </c>
      <c r="E1178" s="124">
        <v>0.69220000000000004</v>
      </c>
      <c r="F1178" s="123">
        <v>7.59</v>
      </c>
      <c r="G1178" s="134">
        <v>1</v>
      </c>
      <c r="H1178" s="123">
        <f t="shared" si="18"/>
        <v>0.8</v>
      </c>
    </row>
    <row r="1179" spans="1:8" x14ac:dyDescent="0.2">
      <c r="A1179" s="68" t="s">
        <v>1086</v>
      </c>
      <c r="B1179" s="133" t="s">
        <v>1573</v>
      </c>
      <c r="C1179" s="68" t="s">
        <v>1928</v>
      </c>
      <c r="D1179" s="68" t="s">
        <v>1919</v>
      </c>
      <c r="E1179" s="124">
        <v>1.1974</v>
      </c>
      <c r="F1179" s="123">
        <v>10.62</v>
      </c>
      <c r="G1179" s="134">
        <v>1</v>
      </c>
      <c r="H1179" s="123">
        <f t="shared" si="18"/>
        <v>0.95</v>
      </c>
    </row>
    <row r="1180" spans="1:8" x14ac:dyDescent="0.2">
      <c r="A1180" s="68" t="s">
        <v>1087</v>
      </c>
      <c r="B1180" s="133" t="s">
        <v>1573</v>
      </c>
      <c r="C1180" s="68" t="s">
        <v>1928</v>
      </c>
      <c r="D1180" s="68" t="s">
        <v>1919</v>
      </c>
      <c r="E1180" s="124">
        <v>3.2023999999999999</v>
      </c>
      <c r="F1180" s="123">
        <v>28.25</v>
      </c>
      <c r="G1180" s="134">
        <v>1</v>
      </c>
      <c r="H1180" s="123">
        <f t="shared" si="18"/>
        <v>0.95</v>
      </c>
    </row>
    <row r="1181" spans="1:8" x14ac:dyDescent="0.2">
      <c r="A1181" s="68" t="s">
        <v>1088</v>
      </c>
      <c r="B1181" s="133" t="s">
        <v>1574</v>
      </c>
      <c r="C1181" s="68" t="s">
        <v>1928</v>
      </c>
      <c r="D1181" s="68" t="s">
        <v>1919</v>
      </c>
      <c r="E1181" s="124">
        <v>0.4123</v>
      </c>
      <c r="F1181" s="123">
        <v>5.04</v>
      </c>
      <c r="G1181" s="134">
        <v>1</v>
      </c>
      <c r="H1181" s="123">
        <f t="shared" si="18"/>
        <v>0.8</v>
      </c>
    </row>
    <row r="1182" spans="1:8" x14ac:dyDescent="0.2">
      <c r="A1182" s="68" t="s">
        <v>1089</v>
      </c>
      <c r="B1182" s="133" t="s">
        <v>1574</v>
      </c>
      <c r="C1182" s="68" t="s">
        <v>1928</v>
      </c>
      <c r="D1182" s="68" t="s">
        <v>1919</v>
      </c>
      <c r="E1182" s="124">
        <v>0.52690000000000003</v>
      </c>
      <c r="F1182" s="123">
        <v>6.35</v>
      </c>
      <c r="G1182" s="134">
        <v>1</v>
      </c>
      <c r="H1182" s="123">
        <f t="shared" si="18"/>
        <v>0.8</v>
      </c>
    </row>
    <row r="1183" spans="1:8" x14ac:dyDescent="0.2">
      <c r="A1183" s="68" t="s">
        <v>1090</v>
      </c>
      <c r="B1183" s="133" t="s">
        <v>1574</v>
      </c>
      <c r="C1183" s="68" t="s">
        <v>1928</v>
      </c>
      <c r="D1183" s="68" t="s">
        <v>1919</v>
      </c>
      <c r="E1183" s="124">
        <v>1.0539000000000001</v>
      </c>
      <c r="F1183" s="123">
        <v>13.01</v>
      </c>
      <c r="G1183" s="134">
        <v>1</v>
      </c>
      <c r="H1183" s="123">
        <f t="shared" si="18"/>
        <v>0.95</v>
      </c>
    </row>
    <row r="1184" spans="1:8" x14ac:dyDescent="0.2">
      <c r="A1184" s="68" t="s">
        <v>1091</v>
      </c>
      <c r="B1184" s="133" t="s">
        <v>1574</v>
      </c>
      <c r="C1184" s="68" t="s">
        <v>1928</v>
      </c>
      <c r="D1184" s="68" t="s">
        <v>1919</v>
      </c>
      <c r="E1184" s="124">
        <v>5.5777999999999999</v>
      </c>
      <c r="F1184" s="123">
        <v>16.75</v>
      </c>
      <c r="G1184" s="134">
        <v>1</v>
      </c>
      <c r="H1184" s="123">
        <f t="shared" si="18"/>
        <v>0.95</v>
      </c>
    </row>
    <row r="1185" spans="1:8" x14ac:dyDescent="0.2">
      <c r="A1185" s="68" t="s">
        <v>1092</v>
      </c>
      <c r="B1185" s="133" t="s">
        <v>1575</v>
      </c>
      <c r="C1185" s="68" t="s">
        <v>1928</v>
      </c>
      <c r="D1185" s="68" t="s">
        <v>1919</v>
      </c>
      <c r="E1185" s="124">
        <v>0.97970000000000002</v>
      </c>
      <c r="F1185" s="123">
        <v>9.06</v>
      </c>
      <c r="G1185" s="134">
        <v>1</v>
      </c>
      <c r="H1185" s="123">
        <f t="shared" si="18"/>
        <v>0.8</v>
      </c>
    </row>
    <row r="1186" spans="1:8" x14ac:dyDescent="0.2">
      <c r="A1186" s="68" t="s">
        <v>1093</v>
      </c>
      <c r="B1186" s="133" t="s">
        <v>1575</v>
      </c>
      <c r="C1186" s="68" t="s">
        <v>1928</v>
      </c>
      <c r="D1186" s="68" t="s">
        <v>1919</v>
      </c>
      <c r="E1186" s="124">
        <v>1.2496</v>
      </c>
      <c r="F1186" s="123">
        <v>11.69</v>
      </c>
      <c r="G1186" s="134">
        <v>1</v>
      </c>
      <c r="H1186" s="123">
        <f t="shared" si="18"/>
        <v>0.8</v>
      </c>
    </row>
    <row r="1187" spans="1:8" x14ac:dyDescent="0.2">
      <c r="A1187" s="68" t="s">
        <v>1094</v>
      </c>
      <c r="B1187" s="133" t="s">
        <v>1575</v>
      </c>
      <c r="C1187" s="68" t="s">
        <v>1928</v>
      </c>
      <c r="D1187" s="68" t="s">
        <v>1919</v>
      </c>
      <c r="E1187" s="124">
        <v>1.7105999999999999</v>
      </c>
      <c r="F1187" s="123">
        <v>13.34</v>
      </c>
      <c r="G1187" s="134">
        <v>1</v>
      </c>
      <c r="H1187" s="123">
        <f t="shared" si="18"/>
        <v>0.95</v>
      </c>
    </row>
    <row r="1188" spans="1:8" x14ac:dyDescent="0.2">
      <c r="A1188" s="68" t="s">
        <v>1095</v>
      </c>
      <c r="B1188" s="133" t="s">
        <v>1575</v>
      </c>
      <c r="C1188" s="68" t="s">
        <v>1928</v>
      </c>
      <c r="D1188" s="68" t="s">
        <v>1919</v>
      </c>
      <c r="E1188" s="124">
        <v>6.5335999999999999</v>
      </c>
      <c r="F1188" s="123">
        <v>44</v>
      </c>
      <c r="G1188" s="134">
        <v>1</v>
      </c>
      <c r="H1188" s="123">
        <f t="shared" si="18"/>
        <v>0.95</v>
      </c>
    </row>
    <row r="1189" spans="1:8" x14ac:dyDescent="0.2">
      <c r="A1189" s="68" t="s">
        <v>1096</v>
      </c>
      <c r="B1189" s="133" t="s">
        <v>1576</v>
      </c>
      <c r="C1189" s="68" t="s">
        <v>1928</v>
      </c>
      <c r="D1189" s="68" t="s">
        <v>1919</v>
      </c>
      <c r="E1189" s="124">
        <v>0.61570000000000003</v>
      </c>
      <c r="F1189" s="123">
        <v>5.18</v>
      </c>
      <c r="G1189" s="134">
        <v>1</v>
      </c>
      <c r="H1189" s="123">
        <f t="shared" si="18"/>
        <v>0.8</v>
      </c>
    </row>
    <row r="1190" spans="1:8" x14ac:dyDescent="0.2">
      <c r="A1190" s="68" t="s">
        <v>1097</v>
      </c>
      <c r="B1190" s="133" t="s">
        <v>1576</v>
      </c>
      <c r="C1190" s="68" t="s">
        <v>1928</v>
      </c>
      <c r="D1190" s="68" t="s">
        <v>1919</v>
      </c>
      <c r="E1190" s="124">
        <v>0.7258</v>
      </c>
      <c r="F1190" s="123">
        <v>6.5</v>
      </c>
      <c r="G1190" s="134">
        <v>1</v>
      </c>
      <c r="H1190" s="123">
        <f t="shared" si="18"/>
        <v>0.8</v>
      </c>
    </row>
    <row r="1191" spans="1:8" x14ac:dyDescent="0.2">
      <c r="A1191" s="68" t="s">
        <v>1098</v>
      </c>
      <c r="B1191" s="133" t="s">
        <v>1576</v>
      </c>
      <c r="C1191" s="68" t="s">
        <v>1928</v>
      </c>
      <c r="D1191" s="68" t="s">
        <v>1919</v>
      </c>
      <c r="E1191" s="124">
        <v>1.0753999999999999</v>
      </c>
      <c r="F1191" s="123">
        <v>7.47</v>
      </c>
      <c r="G1191" s="134">
        <v>1</v>
      </c>
      <c r="H1191" s="123">
        <f t="shared" si="18"/>
        <v>0.95</v>
      </c>
    </row>
    <row r="1192" spans="1:8" x14ac:dyDescent="0.2">
      <c r="A1192" s="68" t="s">
        <v>1099</v>
      </c>
      <c r="B1192" s="133" t="s">
        <v>1576</v>
      </c>
      <c r="C1192" s="68" t="s">
        <v>1928</v>
      </c>
      <c r="D1192" s="68" t="s">
        <v>1919</v>
      </c>
      <c r="E1192" s="124">
        <v>1.6937</v>
      </c>
      <c r="F1192" s="123">
        <v>13</v>
      </c>
      <c r="G1192" s="134">
        <v>1</v>
      </c>
      <c r="H1192" s="123">
        <f t="shared" si="18"/>
        <v>0.95</v>
      </c>
    </row>
    <row r="1193" spans="1:8" x14ac:dyDescent="0.2">
      <c r="A1193" s="68" t="s">
        <v>1100</v>
      </c>
      <c r="B1193" s="133" t="s">
        <v>1870</v>
      </c>
      <c r="C1193" s="68" t="s">
        <v>1925</v>
      </c>
      <c r="D1193" s="68" t="s">
        <v>1919</v>
      </c>
      <c r="E1193" s="124">
        <v>0.26440000000000002</v>
      </c>
      <c r="F1193" s="123">
        <v>2.04</v>
      </c>
      <c r="G1193" s="134">
        <v>1</v>
      </c>
      <c r="H1193" s="123">
        <f t="shared" si="18"/>
        <v>0.8</v>
      </c>
    </row>
    <row r="1194" spans="1:8" x14ac:dyDescent="0.2">
      <c r="A1194" s="68" t="s">
        <v>1101</v>
      </c>
      <c r="B1194" s="133" t="s">
        <v>1870</v>
      </c>
      <c r="C1194" s="68" t="s">
        <v>1925</v>
      </c>
      <c r="D1194" s="68" t="s">
        <v>1919</v>
      </c>
      <c r="E1194" s="124">
        <v>0.4133</v>
      </c>
      <c r="F1194" s="123">
        <v>2.19</v>
      </c>
      <c r="G1194" s="134">
        <v>1</v>
      </c>
      <c r="H1194" s="123">
        <f t="shared" si="18"/>
        <v>0.8</v>
      </c>
    </row>
    <row r="1195" spans="1:8" x14ac:dyDescent="0.2">
      <c r="A1195" s="68" t="s">
        <v>1102</v>
      </c>
      <c r="B1195" s="133" t="s">
        <v>1870</v>
      </c>
      <c r="C1195" s="68" t="s">
        <v>1925</v>
      </c>
      <c r="D1195" s="68" t="s">
        <v>1919</v>
      </c>
      <c r="E1195" s="124">
        <v>0.71299999999999997</v>
      </c>
      <c r="F1195" s="123">
        <v>2.94</v>
      </c>
      <c r="G1195" s="134">
        <v>1</v>
      </c>
      <c r="H1195" s="123">
        <f t="shared" si="18"/>
        <v>0.95</v>
      </c>
    </row>
    <row r="1196" spans="1:8" x14ac:dyDescent="0.2">
      <c r="A1196" s="68" t="s">
        <v>1103</v>
      </c>
      <c r="B1196" s="133" t="s">
        <v>1870</v>
      </c>
      <c r="C1196" s="68" t="s">
        <v>1925</v>
      </c>
      <c r="D1196" s="68" t="s">
        <v>1919</v>
      </c>
      <c r="E1196" s="124">
        <v>1.6014999999999999</v>
      </c>
      <c r="F1196" s="123">
        <v>5.34</v>
      </c>
      <c r="G1196" s="134">
        <v>1</v>
      </c>
      <c r="H1196" s="123">
        <f t="shared" si="18"/>
        <v>0.95</v>
      </c>
    </row>
    <row r="1197" spans="1:8" x14ac:dyDescent="0.2">
      <c r="A1197" s="68" t="s">
        <v>1104</v>
      </c>
      <c r="B1197" s="133" t="s">
        <v>1871</v>
      </c>
      <c r="C1197" s="68" t="s">
        <v>1925</v>
      </c>
      <c r="D1197" s="68" t="s">
        <v>1919</v>
      </c>
      <c r="E1197" s="124">
        <v>0.5323</v>
      </c>
      <c r="F1197" s="123">
        <v>8.49</v>
      </c>
      <c r="G1197" s="134">
        <v>1</v>
      </c>
      <c r="H1197" s="123">
        <f t="shared" si="18"/>
        <v>0.8</v>
      </c>
    </row>
    <row r="1198" spans="1:8" x14ac:dyDescent="0.2">
      <c r="A1198" s="68" t="s">
        <v>1105</v>
      </c>
      <c r="B1198" s="133" t="s">
        <v>1871</v>
      </c>
      <c r="C1198" s="68" t="s">
        <v>1925</v>
      </c>
      <c r="D1198" s="68" t="s">
        <v>1919</v>
      </c>
      <c r="E1198" s="124">
        <v>0.70530000000000004</v>
      </c>
      <c r="F1198" s="123">
        <v>8.5</v>
      </c>
      <c r="G1198" s="134">
        <v>1</v>
      </c>
      <c r="H1198" s="123">
        <f t="shared" si="18"/>
        <v>0.8</v>
      </c>
    </row>
    <row r="1199" spans="1:8" x14ac:dyDescent="0.2">
      <c r="A1199" s="68" t="s">
        <v>1106</v>
      </c>
      <c r="B1199" s="133" t="s">
        <v>1871</v>
      </c>
      <c r="C1199" s="68" t="s">
        <v>1925</v>
      </c>
      <c r="D1199" s="68" t="s">
        <v>1919</v>
      </c>
      <c r="E1199" s="124">
        <v>0.94199999999999995</v>
      </c>
      <c r="F1199" s="123">
        <v>8.5</v>
      </c>
      <c r="G1199" s="134">
        <v>1</v>
      </c>
      <c r="H1199" s="123">
        <f t="shared" si="18"/>
        <v>0.95</v>
      </c>
    </row>
    <row r="1200" spans="1:8" x14ac:dyDescent="0.2">
      <c r="A1200" s="68" t="s">
        <v>1107</v>
      </c>
      <c r="B1200" s="133" t="s">
        <v>1871</v>
      </c>
      <c r="C1200" s="68" t="s">
        <v>1925</v>
      </c>
      <c r="D1200" s="68" t="s">
        <v>1919</v>
      </c>
      <c r="E1200" s="124">
        <v>3.0623</v>
      </c>
      <c r="F1200" s="123">
        <v>14.35</v>
      </c>
      <c r="G1200" s="134">
        <v>1</v>
      </c>
      <c r="H1200" s="123">
        <f t="shared" si="18"/>
        <v>0.95</v>
      </c>
    </row>
    <row r="1201" spans="1:8" x14ac:dyDescent="0.2">
      <c r="A1201" s="68" t="s">
        <v>1108</v>
      </c>
      <c r="B1201" s="133" t="s">
        <v>1872</v>
      </c>
      <c r="C1201" s="68" t="s">
        <v>1925</v>
      </c>
      <c r="D1201" s="68" t="s">
        <v>1919</v>
      </c>
      <c r="E1201" s="124">
        <v>0.29260000000000003</v>
      </c>
      <c r="F1201" s="123">
        <v>3.43</v>
      </c>
      <c r="G1201" s="134">
        <v>1</v>
      </c>
      <c r="H1201" s="123">
        <f t="shared" si="18"/>
        <v>0.8</v>
      </c>
    </row>
    <row r="1202" spans="1:8" x14ac:dyDescent="0.2">
      <c r="A1202" s="68" t="s">
        <v>1109</v>
      </c>
      <c r="B1202" s="133" t="s">
        <v>1872</v>
      </c>
      <c r="C1202" s="68" t="s">
        <v>1925</v>
      </c>
      <c r="D1202" s="68" t="s">
        <v>1919</v>
      </c>
      <c r="E1202" s="124">
        <v>0.41739999999999999</v>
      </c>
      <c r="F1202" s="123">
        <v>4.09</v>
      </c>
      <c r="G1202" s="134">
        <v>1</v>
      </c>
      <c r="H1202" s="123">
        <f t="shared" si="18"/>
        <v>0.8</v>
      </c>
    </row>
    <row r="1203" spans="1:8" x14ac:dyDescent="0.2">
      <c r="A1203" s="68" t="s">
        <v>1110</v>
      </c>
      <c r="B1203" s="133" t="s">
        <v>1872</v>
      </c>
      <c r="C1203" s="68" t="s">
        <v>1925</v>
      </c>
      <c r="D1203" s="68" t="s">
        <v>1919</v>
      </c>
      <c r="E1203" s="124">
        <v>0.82799999999999996</v>
      </c>
      <c r="F1203" s="123">
        <v>4.8499999999999996</v>
      </c>
      <c r="G1203" s="134">
        <v>1</v>
      </c>
      <c r="H1203" s="123">
        <f t="shared" si="18"/>
        <v>0.95</v>
      </c>
    </row>
    <row r="1204" spans="1:8" x14ac:dyDescent="0.2">
      <c r="A1204" s="68" t="s">
        <v>1111</v>
      </c>
      <c r="B1204" s="133" t="s">
        <v>1872</v>
      </c>
      <c r="C1204" s="68" t="s">
        <v>1925</v>
      </c>
      <c r="D1204" s="68" t="s">
        <v>1919</v>
      </c>
      <c r="E1204" s="124">
        <v>1.9836</v>
      </c>
      <c r="F1204" s="123">
        <v>8.41</v>
      </c>
      <c r="G1204" s="134">
        <v>1</v>
      </c>
      <c r="H1204" s="123">
        <f t="shared" si="18"/>
        <v>0.95</v>
      </c>
    </row>
    <row r="1205" spans="1:8" x14ac:dyDescent="0.2">
      <c r="A1205" s="68" t="s">
        <v>1112</v>
      </c>
      <c r="B1205" s="133" t="s">
        <v>1873</v>
      </c>
      <c r="C1205" s="68" t="s">
        <v>1925</v>
      </c>
      <c r="D1205" s="68" t="s">
        <v>1919</v>
      </c>
      <c r="E1205" s="124">
        <v>0.35570000000000002</v>
      </c>
      <c r="F1205" s="123">
        <v>3.41</v>
      </c>
      <c r="G1205" s="134">
        <v>1</v>
      </c>
      <c r="H1205" s="123">
        <f t="shared" si="18"/>
        <v>0.8</v>
      </c>
    </row>
    <row r="1206" spans="1:8" x14ac:dyDescent="0.2">
      <c r="A1206" s="68" t="s">
        <v>1113</v>
      </c>
      <c r="B1206" s="133" t="s">
        <v>1873</v>
      </c>
      <c r="C1206" s="68" t="s">
        <v>1925</v>
      </c>
      <c r="D1206" s="68" t="s">
        <v>1919</v>
      </c>
      <c r="E1206" s="124">
        <v>0.4173</v>
      </c>
      <c r="F1206" s="123">
        <v>3.88</v>
      </c>
      <c r="G1206" s="134">
        <v>1</v>
      </c>
      <c r="H1206" s="123">
        <f t="shared" si="18"/>
        <v>0.8</v>
      </c>
    </row>
    <row r="1207" spans="1:8" x14ac:dyDescent="0.2">
      <c r="A1207" s="68" t="s">
        <v>1114</v>
      </c>
      <c r="B1207" s="133" t="s">
        <v>1873</v>
      </c>
      <c r="C1207" s="68" t="s">
        <v>1925</v>
      </c>
      <c r="D1207" s="68" t="s">
        <v>1919</v>
      </c>
      <c r="E1207" s="124">
        <v>0.74809999999999999</v>
      </c>
      <c r="F1207" s="123">
        <v>4.3</v>
      </c>
      <c r="G1207" s="134">
        <v>1</v>
      </c>
      <c r="H1207" s="123">
        <f t="shared" si="18"/>
        <v>0.95</v>
      </c>
    </row>
    <row r="1208" spans="1:8" x14ac:dyDescent="0.2">
      <c r="A1208" s="68" t="s">
        <v>1115</v>
      </c>
      <c r="B1208" s="133" t="s">
        <v>1873</v>
      </c>
      <c r="C1208" s="68" t="s">
        <v>1925</v>
      </c>
      <c r="D1208" s="68" t="s">
        <v>1919</v>
      </c>
      <c r="E1208" s="124">
        <v>1.7588999999999999</v>
      </c>
      <c r="F1208" s="123">
        <v>7.43</v>
      </c>
      <c r="G1208" s="134">
        <v>1</v>
      </c>
      <c r="H1208" s="123">
        <f t="shared" si="18"/>
        <v>0.95</v>
      </c>
    </row>
    <row r="1209" spans="1:8" x14ac:dyDescent="0.2">
      <c r="A1209" s="68" t="s">
        <v>1116</v>
      </c>
      <c r="B1209" s="133" t="s">
        <v>1874</v>
      </c>
      <c r="C1209" s="68" t="s">
        <v>1925</v>
      </c>
      <c r="D1209" s="68" t="s">
        <v>1919</v>
      </c>
      <c r="E1209" s="124">
        <v>0.39550000000000002</v>
      </c>
      <c r="F1209" s="123">
        <v>2.98</v>
      </c>
      <c r="G1209" s="134">
        <v>1</v>
      </c>
      <c r="H1209" s="123">
        <f t="shared" si="18"/>
        <v>0.8</v>
      </c>
    </row>
    <row r="1210" spans="1:8" x14ac:dyDescent="0.2">
      <c r="A1210" s="68" t="s">
        <v>1117</v>
      </c>
      <c r="B1210" s="133" t="s">
        <v>1874</v>
      </c>
      <c r="C1210" s="68" t="s">
        <v>1925</v>
      </c>
      <c r="D1210" s="68" t="s">
        <v>1919</v>
      </c>
      <c r="E1210" s="124">
        <v>0.54769999999999996</v>
      </c>
      <c r="F1210" s="123">
        <v>3.57</v>
      </c>
      <c r="G1210" s="134">
        <v>1</v>
      </c>
      <c r="H1210" s="123">
        <f t="shared" si="18"/>
        <v>0.8</v>
      </c>
    </row>
    <row r="1211" spans="1:8" x14ac:dyDescent="0.2">
      <c r="A1211" s="68" t="s">
        <v>1118</v>
      </c>
      <c r="B1211" s="133" t="s">
        <v>1874</v>
      </c>
      <c r="C1211" s="68" t="s">
        <v>1925</v>
      </c>
      <c r="D1211" s="68" t="s">
        <v>1919</v>
      </c>
      <c r="E1211" s="124">
        <v>0.97389999999999999</v>
      </c>
      <c r="F1211" s="123">
        <v>5.13</v>
      </c>
      <c r="G1211" s="134">
        <v>1</v>
      </c>
      <c r="H1211" s="123">
        <f t="shared" si="18"/>
        <v>0.95</v>
      </c>
    </row>
    <row r="1212" spans="1:8" x14ac:dyDescent="0.2">
      <c r="A1212" s="68" t="s">
        <v>1119</v>
      </c>
      <c r="B1212" s="133" t="s">
        <v>1874</v>
      </c>
      <c r="C1212" s="68" t="s">
        <v>1925</v>
      </c>
      <c r="D1212" s="68" t="s">
        <v>1919</v>
      </c>
      <c r="E1212" s="124">
        <v>2.3668999999999998</v>
      </c>
      <c r="F1212" s="123">
        <v>9.7799999999999994</v>
      </c>
      <c r="G1212" s="134">
        <v>1</v>
      </c>
      <c r="H1212" s="123">
        <f t="shared" si="18"/>
        <v>0.95</v>
      </c>
    </row>
    <row r="1213" spans="1:8" x14ac:dyDescent="0.2">
      <c r="A1213" s="68" t="s">
        <v>1120</v>
      </c>
      <c r="B1213" s="133" t="s">
        <v>1875</v>
      </c>
      <c r="C1213" s="68" t="s">
        <v>1925</v>
      </c>
      <c r="D1213" s="68" t="s">
        <v>1919</v>
      </c>
      <c r="E1213" s="124">
        <v>0.45019999999999999</v>
      </c>
      <c r="F1213" s="123">
        <v>4.21</v>
      </c>
      <c r="G1213" s="134">
        <v>1</v>
      </c>
      <c r="H1213" s="123">
        <f t="shared" si="18"/>
        <v>0.8</v>
      </c>
    </row>
    <row r="1214" spans="1:8" x14ac:dyDescent="0.2">
      <c r="A1214" s="68" t="s">
        <v>1121</v>
      </c>
      <c r="B1214" s="133" t="s">
        <v>1875</v>
      </c>
      <c r="C1214" s="68" t="s">
        <v>1925</v>
      </c>
      <c r="D1214" s="68" t="s">
        <v>1919</v>
      </c>
      <c r="E1214" s="124">
        <v>0.4763</v>
      </c>
      <c r="F1214" s="123">
        <v>4.22</v>
      </c>
      <c r="G1214" s="134">
        <v>1</v>
      </c>
      <c r="H1214" s="123">
        <f t="shared" si="18"/>
        <v>0.8</v>
      </c>
    </row>
    <row r="1215" spans="1:8" x14ac:dyDescent="0.2">
      <c r="A1215" s="68" t="s">
        <v>1122</v>
      </c>
      <c r="B1215" s="133" t="s">
        <v>1875</v>
      </c>
      <c r="C1215" s="68" t="s">
        <v>1925</v>
      </c>
      <c r="D1215" s="68" t="s">
        <v>1919</v>
      </c>
      <c r="E1215" s="124">
        <v>0.89119999999999999</v>
      </c>
      <c r="F1215" s="123">
        <v>4.47</v>
      </c>
      <c r="G1215" s="134">
        <v>1</v>
      </c>
      <c r="H1215" s="123">
        <f t="shared" si="18"/>
        <v>0.95</v>
      </c>
    </row>
    <row r="1216" spans="1:8" x14ac:dyDescent="0.2">
      <c r="A1216" s="68" t="s">
        <v>1123</v>
      </c>
      <c r="B1216" s="133" t="s">
        <v>1875</v>
      </c>
      <c r="C1216" s="68" t="s">
        <v>1925</v>
      </c>
      <c r="D1216" s="68" t="s">
        <v>1919</v>
      </c>
      <c r="E1216" s="124">
        <v>1.58</v>
      </c>
      <c r="F1216" s="123">
        <v>6.1</v>
      </c>
      <c r="G1216" s="134">
        <v>1</v>
      </c>
      <c r="H1216" s="123">
        <f t="shared" si="18"/>
        <v>0.95</v>
      </c>
    </row>
    <row r="1217" spans="1:8" x14ac:dyDescent="0.2">
      <c r="A1217" s="68" t="s">
        <v>1455</v>
      </c>
      <c r="B1217" s="133" t="s">
        <v>1876</v>
      </c>
      <c r="C1217" s="68" t="s">
        <v>1925</v>
      </c>
      <c r="D1217" s="68" t="s">
        <v>1899</v>
      </c>
      <c r="E1217" s="124">
        <v>1.425</v>
      </c>
      <c r="F1217" s="123">
        <v>3.29</v>
      </c>
      <c r="G1217" s="134">
        <v>1</v>
      </c>
      <c r="H1217" s="123">
        <f t="shared" si="18"/>
        <v>0.8</v>
      </c>
    </row>
    <row r="1218" spans="1:8" x14ac:dyDescent="0.2">
      <c r="A1218" s="68" t="s">
        <v>1456</v>
      </c>
      <c r="B1218" s="133" t="s">
        <v>1876</v>
      </c>
      <c r="C1218" s="68" t="s">
        <v>1925</v>
      </c>
      <c r="D1218" s="68" t="s">
        <v>1899</v>
      </c>
      <c r="E1218" s="124">
        <v>1.9536</v>
      </c>
      <c r="F1218" s="123">
        <v>5.21</v>
      </c>
      <c r="G1218" s="134">
        <v>1</v>
      </c>
      <c r="H1218" s="123">
        <f t="shared" si="18"/>
        <v>0.8</v>
      </c>
    </row>
    <row r="1219" spans="1:8" x14ac:dyDescent="0.2">
      <c r="A1219" s="68" t="s">
        <v>1457</v>
      </c>
      <c r="B1219" s="133" t="s">
        <v>1876</v>
      </c>
      <c r="C1219" s="68" t="s">
        <v>1925</v>
      </c>
      <c r="D1219" s="68" t="s">
        <v>1899</v>
      </c>
      <c r="E1219" s="124">
        <v>2.8744999999999998</v>
      </c>
      <c r="F1219" s="123">
        <v>8.56</v>
      </c>
      <c r="G1219" s="134">
        <v>1</v>
      </c>
      <c r="H1219" s="123">
        <f t="shared" si="18"/>
        <v>0.95</v>
      </c>
    </row>
    <row r="1220" spans="1:8" x14ac:dyDescent="0.2">
      <c r="A1220" s="68" t="s">
        <v>1458</v>
      </c>
      <c r="B1220" s="133" t="s">
        <v>1876</v>
      </c>
      <c r="C1220" s="68" t="s">
        <v>1925</v>
      </c>
      <c r="D1220" s="68" t="s">
        <v>1899</v>
      </c>
      <c r="E1220" s="124">
        <v>5.8196000000000003</v>
      </c>
      <c r="F1220" s="123">
        <v>15.91</v>
      </c>
      <c r="G1220" s="134">
        <v>1</v>
      </c>
      <c r="H1220" s="123">
        <f t="shared" si="18"/>
        <v>0.95</v>
      </c>
    </row>
    <row r="1221" spans="1:8" x14ac:dyDescent="0.2">
      <c r="A1221" s="68" t="s">
        <v>1459</v>
      </c>
      <c r="B1221" s="133" t="s">
        <v>1877</v>
      </c>
      <c r="C1221" s="68" t="s">
        <v>1925</v>
      </c>
      <c r="D1221" s="68" t="s">
        <v>1899</v>
      </c>
      <c r="E1221" s="124">
        <v>1.0647</v>
      </c>
      <c r="F1221" s="123">
        <v>3.09</v>
      </c>
      <c r="G1221" s="134">
        <v>1</v>
      </c>
      <c r="H1221" s="123">
        <f t="shared" si="18"/>
        <v>0.8</v>
      </c>
    </row>
    <row r="1222" spans="1:8" x14ac:dyDescent="0.2">
      <c r="A1222" s="68" t="s">
        <v>1460</v>
      </c>
      <c r="B1222" s="133" t="s">
        <v>1877</v>
      </c>
      <c r="C1222" s="68" t="s">
        <v>1925</v>
      </c>
      <c r="D1222" s="68" t="s">
        <v>1899</v>
      </c>
      <c r="E1222" s="124">
        <v>1.4688000000000001</v>
      </c>
      <c r="F1222" s="123">
        <v>4.82</v>
      </c>
      <c r="G1222" s="134">
        <v>1</v>
      </c>
      <c r="H1222" s="123">
        <f t="shared" si="18"/>
        <v>0.8</v>
      </c>
    </row>
    <row r="1223" spans="1:8" x14ac:dyDescent="0.2">
      <c r="A1223" s="68" t="s">
        <v>1461</v>
      </c>
      <c r="B1223" s="133" t="s">
        <v>1877</v>
      </c>
      <c r="C1223" s="68" t="s">
        <v>1925</v>
      </c>
      <c r="D1223" s="68" t="s">
        <v>1899</v>
      </c>
      <c r="E1223" s="124">
        <v>2.2517999999999998</v>
      </c>
      <c r="F1223" s="123">
        <v>7.98</v>
      </c>
      <c r="G1223" s="134">
        <v>1</v>
      </c>
      <c r="H1223" s="123">
        <f t="shared" si="18"/>
        <v>0.95</v>
      </c>
    </row>
    <row r="1224" spans="1:8" x14ac:dyDescent="0.2">
      <c r="A1224" s="68" t="s">
        <v>1462</v>
      </c>
      <c r="B1224" s="133" t="s">
        <v>1877</v>
      </c>
      <c r="C1224" s="68" t="s">
        <v>1925</v>
      </c>
      <c r="D1224" s="68" t="s">
        <v>1899</v>
      </c>
      <c r="E1224" s="124">
        <v>4.5202999999999998</v>
      </c>
      <c r="F1224" s="123">
        <v>13.47</v>
      </c>
      <c r="G1224" s="134">
        <v>1</v>
      </c>
      <c r="H1224" s="123">
        <f t="shared" si="18"/>
        <v>0.95</v>
      </c>
    </row>
    <row r="1225" spans="1:8" x14ac:dyDescent="0.2">
      <c r="A1225" s="68" t="s">
        <v>1463</v>
      </c>
      <c r="B1225" s="133" t="s">
        <v>1878</v>
      </c>
      <c r="C1225" s="68" t="s">
        <v>1925</v>
      </c>
      <c r="D1225" s="68" t="s">
        <v>1899</v>
      </c>
      <c r="E1225" s="124">
        <v>0.91839999999999999</v>
      </c>
      <c r="F1225" s="123">
        <v>2.74</v>
      </c>
      <c r="G1225" s="134">
        <v>1</v>
      </c>
      <c r="H1225" s="123">
        <f t="shared" si="18"/>
        <v>0.8</v>
      </c>
    </row>
    <row r="1226" spans="1:8" x14ac:dyDescent="0.2">
      <c r="A1226" s="68" t="s">
        <v>1464</v>
      </c>
      <c r="B1226" s="133" t="s">
        <v>1878</v>
      </c>
      <c r="C1226" s="68" t="s">
        <v>1925</v>
      </c>
      <c r="D1226" s="68" t="s">
        <v>1899</v>
      </c>
      <c r="E1226" s="124">
        <v>1.1154999999999999</v>
      </c>
      <c r="F1226" s="123">
        <v>3.83</v>
      </c>
      <c r="G1226" s="134">
        <v>1</v>
      </c>
      <c r="H1226" s="123">
        <f t="shared" ref="H1226:H1289" si="19">IF(_xlfn.NUMBERVALUE(RIGHT($A1226,1))&gt;2,0.95,0.8)</f>
        <v>0.8</v>
      </c>
    </row>
    <row r="1227" spans="1:8" x14ac:dyDescent="0.2">
      <c r="A1227" s="68" t="s">
        <v>1465</v>
      </c>
      <c r="B1227" s="133" t="s">
        <v>1878</v>
      </c>
      <c r="C1227" s="68" t="s">
        <v>1925</v>
      </c>
      <c r="D1227" s="68" t="s">
        <v>1899</v>
      </c>
      <c r="E1227" s="124">
        <v>1.8352999999999999</v>
      </c>
      <c r="F1227" s="123">
        <v>6.57</v>
      </c>
      <c r="G1227" s="134">
        <v>1</v>
      </c>
      <c r="H1227" s="123">
        <f t="shared" si="19"/>
        <v>0.95</v>
      </c>
    </row>
    <row r="1228" spans="1:8" x14ac:dyDescent="0.2">
      <c r="A1228" s="68" t="s">
        <v>1466</v>
      </c>
      <c r="B1228" s="133" t="s">
        <v>1878</v>
      </c>
      <c r="C1228" s="68" t="s">
        <v>1925</v>
      </c>
      <c r="D1228" s="68" t="s">
        <v>1899</v>
      </c>
      <c r="E1228" s="124">
        <v>3.0661999999999998</v>
      </c>
      <c r="F1228" s="123">
        <v>10.5</v>
      </c>
      <c r="G1228" s="134">
        <v>1</v>
      </c>
      <c r="H1228" s="123">
        <f t="shared" si="19"/>
        <v>0.95</v>
      </c>
    </row>
    <row r="1229" spans="1:8" x14ac:dyDescent="0.2">
      <c r="A1229" s="68" t="s">
        <v>1467</v>
      </c>
      <c r="B1229" s="133" t="s">
        <v>1577</v>
      </c>
      <c r="C1229" s="68" t="s">
        <v>1925</v>
      </c>
      <c r="D1229" s="68" t="s">
        <v>1900</v>
      </c>
      <c r="E1229" s="124">
        <v>0.50470000000000004</v>
      </c>
      <c r="F1229" s="123">
        <v>1.88</v>
      </c>
      <c r="G1229" s="134">
        <v>1</v>
      </c>
      <c r="H1229" s="123">
        <f t="shared" si="19"/>
        <v>0.8</v>
      </c>
    </row>
    <row r="1230" spans="1:8" x14ac:dyDescent="0.2">
      <c r="A1230" s="68" t="s">
        <v>1468</v>
      </c>
      <c r="B1230" s="133" t="s">
        <v>1577</v>
      </c>
      <c r="C1230" s="68" t="s">
        <v>1925</v>
      </c>
      <c r="D1230" s="68" t="s">
        <v>1900</v>
      </c>
      <c r="E1230" s="124">
        <v>0.6915</v>
      </c>
      <c r="F1230" s="123">
        <v>2.67</v>
      </c>
      <c r="G1230" s="134">
        <v>1</v>
      </c>
      <c r="H1230" s="123">
        <f t="shared" si="19"/>
        <v>0.8</v>
      </c>
    </row>
    <row r="1231" spans="1:8" x14ac:dyDescent="0.2">
      <c r="A1231" s="68" t="s">
        <v>1469</v>
      </c>
      <c r="B1231" s="133" t="s">
        <v>1577</v>
      </c>
      <c r="C1231" s="68" t="s">
        <v>1925</v>
      </c>
      <c r="D1231" s="68" t="s">
        <v>1900</v>
      </c>
      <c r="E1231" s="124">
        <v>1.1438999999999999</v>
      </c>
      <c r="F1231" s="123">
        <v>4.05</v>
      </c>
      <c r="G1231" s="134">
        <v>1</v>
      </c>
      <c r="H1231" s="123">
        <f t="shared" si="19"/>
        <v>0.95</v>
      </c>
    </row>
    <row r="1232" spans="1:8" x14ac:dyDescent="0.2">
      <c r="A1232" s="68" t="s">
        <v>1470</v>
      </c>
      <c r="B1232" s="133" t="s">
        <v>1577</v>
      </c>
      <c r="C1232" s="68" t="s">
        <v>1925</v>
      </c>
      <c r="D1232" s="68" t="s">
        <v>1900</v>
      </c>
      <c r="E1232" s="124">
        <v>2.4138999999999999</v>
      </c>
      <c r="F1232" s="123">
        <v>8.02</v>
      </c>
      <c r="G1232" s="134">
        <v>1</v>
      </c>
      <c r="H1232" s="123">
        <f t="shared" si="19"/>
        <v>0.95</v>
      </c>
    </row>
    <row r="1233" spans="1:8" x14ac:dyDescent="0.2">
      <c r="A1233" s="68" t="s">
        <v>1124</v>
      </c>
      <c r="B1233" s="133" t="s">
        <v>1578</v>
      </c>
      <c r="C1233" s="68" t="s">
        <v>1925</v>
      </c>
      <c r="D1233" s="68" t="s">
        <v>1900</v>
      </c>
      <c r="E1233" s="124">
        <v>0.36870000000000003</v>
      </c>
      <c r="F1233" s="123">
        <v>1.52</v>
      </c>
      <c r="G1233" s="134">
        <v>1</v>
      </c>
      <c r="H1233" s="123">
        <f t="shared" si="19"/>
        <v>0.8</v>
      </c>
    </row>
    <row r="1234" spans="1:8" x14ac:dyDescent="0.2">
      <c r="A1234" s="68" t="s">
        <v>1125</v>
      </c>
      <c r="B1234" s="133" t="s">
        <v>1578</v>
      </c>
      <c r="C1234" s="68" t="s">
        <v>1925</v>
      </c>
      <c r="D1234" s="68" t="s">
        <v>1900</v>
      </c>
      <c r="E1234" s="124">
        <v>0.54349999999999998</v>
      </c>
      <c r="F1234" s="123">
        <v>2.21</v>
      </c>
      <c r="G1234" s="134">
        <v>1</v>
      </c>
      <c r="H1234" s="123">
        <f t="shared" si="19"/>
        <v>0.8</v>
      </c>
    </row>
    <row r="1235" spans="1:8" x14ac:dyDescent="0.2">
      <c r="A1235" s="68" t="s">
        <v>1126</v>
      </c>
      <c r="B1235" s="133" t="s">
        <v>1578</v>
      </c>
      <c r="C1235" s="68" t="s">
        <v>1925</v>
      </c>
      <c r="D1235" s="68" t="s">
        <v>1900</v>
      </c>
      <c r="E1235" s="124">
        <v>1.0401</v>
      </c>
      <c r="F1235" s="123">
        <v>3.74</v>
      </c>
      <c r="G1235" s="134">
        <v>1</v>
      </c>
      <c r="H1235" s="123">
        <f t="shared" si="19"/>
        <v>0.95</v>
      </c>
    </row>
    <row r="1236" spans="1:8" x14ac:dyDescent="0.2">
      <c r="A1236" s="68" t="s">
        <v>1127</v>
      </c>
      <c r="B1236" s="133" t="s">
        <v>1578</v>
      </c>
      <c r="C1236" s="68" t="s">
        <v>1925</v>
      </c>
      <c r="D1236" s="68" t="s">
        <v>1900</v>
      </c>
      <c r="E1236" s="124">
        <v>2.1368999999999998</v>
      </c>
      <c r="F1236" s="123">
        <v>7.15</v>
      </c>
      <c r="G1236" s="134">
        <v>1</v>
      </c>
      <c r="H1236" s="123">
        <f t="shared" si="19"/>
        <v>0.95</v>
      </c>
    </row>
    <row r="1237" spans="1:8" x14ac:dyDescent="0.2">
      <c r="A1237" s="68" t="s">
        <v>1128</v>
      </c>
      <c r="B1237" s="133" t="s">
        <v>1579</v>
      </c>
      <c r="C1237" s="68" t="s">
        <v>1925</v>
      </c>
      <c r="D1237" s="68" t="s">
        <v>1900</v>
      </c>
      <c r="E1237" s="124">
        <v>0.4037</v>
      </c>
      <c r="F1237" s="123">
        <v>1.72</v>
      </c>
      <c r="G1237" s="134">
        <v>1</v>
      </c>
      <c r="H1237" s="123">
        <f t="shared" si="19"/>
        <v>0.8</v>
      </c>
    </row>
    <row r="1238" spans="1:8" x14ac:dyDescent="0.2">
      <c r="A1238" s="68" t="s">
        <v>1129</v>
      </c>
      <c r="B1238" s="133" t="s">
        <v>1579</v>
      </c>
      <c r="C1238" s="68" t="s">
        <v>1925</v>
      </c>
      <c r="D1238" s="68" t="s">
        <v>1900</v>
      </c>
      <c r="E1238" s="124">
        <v>0.55840000000000001</v>
      </c>
      <c r="F1238" s="123">
        <v>2.46</v>
      </c>
      <c r="G1238" s="134">
        <v>1</v>
      </c>
      <c r="H1238" s="123">
        <f t="shared" si="19"/>
        <v>0.8</v>
      </c>
    </row>
    <row r="1239" spans="1:8" x14ac:dyDescent="0.2">
      <c r="A1239" s="68" t="s">
        <v>1130</v>
      </c>
      <c r="B1239" s="133" t="s">
        <v>1579</v>
      </c>
      <c r="C1239" s="68" t="s">
        <v>1925</v>
      </c>
      <c r="D1239" s="68" t="s">
        <v>1900</v>
      </c>
      <c r="E1239" s="124">
        <v>0.81430000000000002</v>
      </c>
      <c r="F1239" s="123">
        <v>3.43</v>
      </c>
      <c r="G1239" s="134">
        <v>1</v>
      </c>
      <c r="H1239" s="123">
        <f t="shared" si="19"/>
        <v>0.95</v>
      </c>
    </row>
    <row r="1240" spans="1:8" x14ac:dyDescent="0.2">
      <c r="A1240" s="68" t="s">
        <v>1131</v>
      </c>
      <c r="B1240" s="133" t="s">
        <v>1579</v>
      </c>
      <c r="C1240" s="68" t="s">
        <v>1925</v>
      </c>
      <c r="D1240" s="68" t="s">
        <v>1900</v>
      </c>
      <c r="E1240" s="124">
        <v>1.5724</v>
      </c>
      <c r="F1240" s="123">
        <v>5.0999999999999996</v>
      </c>
      <c r="G1240" s="134">
        <v>1</v>
      </c>
      <c r="H1240" s="123">
        <f t="shared" si="19"/>
        <v>0.95</v>
      </c>
    </row>
    <row r="1241" spans="1:8" x14ac:dyDescent="0.2">
      <c r="A1241" s="68" t="s">
        <v>1132</v>
      </c>
      <c r="B1241" s="133" t="s">
        <v>1580</v>
      </c>
      <c r="C1241" s="68" t="s">
        <v>1925</v>
      </c>
      <c r="D1241" s="68" t="s">
        <v>1900</v>
      </c>
      <c r="E1241" s="124">
        <v>0.63590000000000002</v>
      </c>
      <c r="F1241" s="123">
        <v>2.75</v>
      </c>
      <c r="G1241" s="134">
        <v>1</v>
      </c>
      <c r="H1241" s="123">
        <f t="shared" si="19"/>
        <v>0.8</v>
      </c>
    </row>
    <row r="1242" spans="1:8" x14ac:dyDescent="0.2">
      <c r="A1242" s="68" t="s">
        <v>1133</v>
      </c>
      <c r="B1242" s="133" t="s">
        <v>1580</v>
      </c>
      <c r="C1242" s="68" t="s">
        <v>1925</v>
      </c>
      <c r="D1242" s="68" t="s">
        <v>1900</v>
      </c>
      <c r="E1242" s="124">
        <v>0.7923</v>
      </c>
      <c r="F1242" s="123">
        <v>3.5</v>
      </c>
      <c r="G1242" s="134">
        <v>1</v>
      </c>
      <c r="H1242" s="123">
        <f t="shared" si="19"/>
        <v>0.8</v>
      </c>
    </row>
    <row r="1243" spans="1:8" x14ac:dyDescent="0.2">
      <c r="A1243" s="68" t="s">
        <v>1134</v>
      </c>
      <c r="B1243" s="133" t="s">
        <v>1580</v>
      </c>
      <c r="C1243" s="68" t="s">
        <v>1925</v>
      </c>
      <c r="D1243" s="68" t="s">
        <v>1900</v>
      </c>
      <c r="E1243" s="124">
        <v>1.1492</v>
      </c>
      <c r="F1243" s="123">
        <v>5.0999999999999996</v>
      </c>
      <c r="G1243" s="134">
        <v>1</v>
      </c>
      <c r="H1243" s="123">
        <f t="shared" si="19"/>
        <v>0.95</v>
      </c>
    </row>
    <row r="1244" spans="1:8" x14ac:dyDescent="0.2">
      <c r="A1244" s="68" t="s">
        <v>1135</v>
      </c>
      <c r="B1244" s="133" t="s">
        <v>1580</v>
      </c>
      <c r="C1244" s="68" t="s">
        <v>1925</v>
      </c>
      <c r="D1244" s="68" t="s">
        <v>1900</v>
      </c>
      <c r="E1244" s="124">
        <v>2.2404999999999999</v>
      </c>
      <c r="F1244" s="123">
        <v>8.4600000000000009</v>
      </c>
      <c r="G1244" s="134">
        <v>1</v>
      </c>
      <c r="H1244" s="123">
        <f t="shared" si="19"/>
        <v>0.95</v>
      </c>
    </row>
    <row r="1245" spans="1:8" x14ac:dyDescent="0.2">
      <c r="A1245" s="68" t="s">
        <v>1136</v>
      </c>
      <c r="B1245" s="133" t="s">
        <v>1879</v>
      </c>
      <c r="C1245" s="68" t="s">
        <v>1925</v>
      </c>
      <c r="D1245" s="68" t="s">
        <v>1900</v>
      </c>
      <c r="E1245" s="124">
        <v>0.47299999999999998</v>
      </c>
      <c r="F1245" s="123">
        <v>2.0499999999999998</v>
      </c>
      <c r="G1245" s="134">
        <v>1</v>
      </c>
      <c r="H1245" s="123">
        <f t="shared" si="19"/>
        <v>0.8</v>
      </c>
    </row>
    <row r="1246" spans="1:8" x14ac:dyDescent="0.2">
      <c r="A1246" s="68" t="s">
        <v>1137</v>
      </c>
      <c r="B1246" s="133" t="s">
        <v>1879</v>
      </c>
      <c r="C1246" s="68" t="s">
        <v>1925</v>
      </c>
      <c r="D1246" s="68" t="s">
        <v>1900</v>
      </c>
      <c r="E1246" s="124">
        <v>0.62760000000000005</v>
      </c>
      <c r="F1246" s="123">
        <v>3.03</v>
      </c>
      <c r="G1246" s="134">
        <v>1</v>
      </c>
      <c r="H1246" s="123">
        <f t="shared" si="19"/>
        <v>0.8</v>
      </c>
    </row>
    <row r="1247" spans="1:8" x14ac:dyDescent="0.2">
      <c r="A1247" s="68" t="s">
        <v>1138</v>
      </c>
      <c r="B1247" s="133" t="s">
        <v>1879</v>
      </c>
      <c r="C1247" s="68" t="s">
        <v>1925</v>
      </c>
      <c r="D1247" s="68" t="s">
        <v>1900</v>
      </c>
      <c r="E1247" s="124">
        <v>1.0203</v>
      </c>
      <c r="F1247" s="123">
        <v>5.22</v>
      </c>
      <c r="G1247" s="134">
        <v>1</v>
      </c>
      <c r="H1247" s="123">
        <f t="shared" si="19"/>
        <v>0.95</v>
      </c>
    </row>
    <row r="1248" spans="1:8" x14ac:dyDescent="0.2">
      <c r="A1248" s="68" t="s">
        <v>1139</v>
      </c>
      <c r="B1248" s="133" t="s">
        <v>1879</v>
      </c>
      <c r="C1248" s="68" t="s">
        <v>1925</v>
      </c>
      <c r="D1248" s="68" t="s">
        <v>1900</v>
      </c>
      <c r="E1248" s="124">
        <v>2.5238999999999998</v>
      </c>
      <c r="F1248" s="123">
        <v>8.17</v>
      </c>
      <c r="G1248" s="134">
        <v>1</v>
      </c>
      <c r="H1248" s="123">
        <f t="shared" si="19"/>
        <v>0.95</v>
      </c>
    </row>
    <row r="1249" spans="1:8" x14ac:dyDescent="0.2">
      <c r="A1249" s="68" t="s">
        <v>1140</v>
      </c>
      <c r="B1249" s="133" t="s">
        <v>1581</v>
      </c>
      <c r="C1249" s="68" t="s">
        <v>1925</v>
      </c>
      <c r="D1249" s="68" t="s">
        <v>1900</v>
      </c>
      <c r="E1249" s="124">
        <v>0.70920000000000005</v>
      </c>
      <c r="F1249" s="123">
        <v>1.7</v>
      </c>
      <c r="G1249" s="134">
        <v>1</v>
      </c>
      <c r="H1249" s="123">
        <f t="shared" si="19"/>
        <v>0.8</v>
      </c>
    </row>
    <row r="1250" spans="1:8" x14ac:dyDescent="0.2">
      <c r="A1250" s="68" t="s">
        <v>1141</v>
      </c>
      <c r="B1250" s="133" t="s">
        <v>1581</v>
      </c>
      <c r="C1250" s="68" t="s">
        <v>1925</v>
      </c>
      <c r="D1250" s="68" t="s">
        <v>1900</v>
      </c>
      <c r="E1250" s="124">
        <v>0.70920000000000005</v>
      </c>
      <c r="F1250" s="123">
        <v>2.2999999999999998</v>
      </c>
      <c r="G1250" s="134">
        <v>1</v>
      </c>
      <c r="H1250" s="123">
        <f t="shared" si="19"/>
        <v>0.8</v>
      </c>
    </row>
    <row r="1251" spans="1:8" x14ac:dyDescent="0.2">
      <c r="A1251" s="68" t="s">
        <v>1142</v>
      </c>
      <c r="B1251" s="133" t="s">
        <v>1581</v>
      </c>
      <c r="C1251" s="68" t="s">
        <v>1925</v>
      </c>
      <c r="D1251" s="68" t="s">
        <v>1900</v>
      </c>
      <c r="E1251" s="124">
        <v>0.80479999999999996</v>
      </c>
      <c r="F1251" s="123">
        <v>3.05</v>
      </c>
      <c r="G1251" s="134">
        <v>1</v>
      </c>
      <c r="H1251" s="123">
        <f t="shared" si="19"/>
        <v>0.95</v>
      </c>
    </row>
    <row r="1252" spans="1:8" x14ac:dyDescent="0.2">
      <c r="A1252" s="68" t="s">
        <v>1143</v>
      </c>
      <c r="B1252" s="133" t="s">
        <v>1581</v>
      </c>
      <c r="C1252" s="68" t="s">
        <v>1925</v>
      </c>
      <c r="D1252" s="68" t="s">
        <v>1900</v>
      </c>
      <c r="E1252" s="124">
        <v>1.6305000000000001</v>
      </c>
      <c r="F1252" s="123">
        <v>4.9000000000000004</v>
      </c>
      <c r="G1252" s="134">
        <v>1</v>
      </c>
      <c r="H1252" s="123">
        <f t="shared" si="19"/>
        <v>0.95</v>
      </c>
    </row>
    <row r="1253" spans="1:8" x14ac:dyDescent="0.2">
      <c r="A1253" s="68" t="s">
        <v>1471</v>
      </c>
      <c r="B1253" s="133" t="s">
        <v>1880</v>
      </c>
      <c r="C1253" s="68" t="s">
        <v>1925</v>
      </c>
      <c r="D1253" s="68" t="s">
        <v>1900</v>
      </c>
      <c r="E1253" s="124">
        <v>0.3987</v>
      </c>
      <c r="F1253" s="123">
        <v>2.1800000000000002</v>
      </c>
      <c r="G1253" s="134">
        <v>1</v>
      </c>
      <c r="H1253" s="123">
        <f t="shared" si="19"/>
        <v>0.8</v>
      </c>
    </row>
    <row r="1254" spans="1:8" x14ac:dyDescent="0.2">
      <c r="A1254" s="68" t="s">
        <v>1472</v>
      </c>
      <c r="B1254" s="133" t="s">
        <v>1880</v>
      </c>
      <c r="C1254" s="68" t="s">
        <v>1925</v>
      </c>
      <c r="D1254" s="68" t="s">
        <v>1900</v>
      </c>
      <c r="E1254" s="124">
        <v>0.51029999999999998</v>
      </c>
      <c r="F1254" s="123">
        <v>2.88</v>
      </c>
      <c r="G1254" s="134">
        <v>1</v>
      </c>
      <c r="H1254" s="123">
        <f t="shared" si="19"/>
        <v>0.8</v>
      </c>
    </row>
    <row r="1255" spans="1:8" x14ac:dyDescent="0.2">
      <c r="A1255" s="68" t="s">
        <v>1473</v>
      </c>
      <c r="B1255" s="133" t="s">
        <v>1880</v>
      </c>
      <c r="C1255" s="68" t="s">
        <v>1925</v>
      </c>
      <c r="D1255" s="68" t="s">
        <v>1900</v>
      </c>
      <c r="E1255" s="124">
        <v>0.84370000000000001</v>
      </c>
      <c r="F1255" s="123">
        <v>3.87</v>
      </c>
      <c r="G1255" s="134">
        <v>1</v>
      </c>
      <c r="H1255" s="123">
        <f t="shared" si="19"/>
        <v>0.95</v>
      </c>
    </row>
    <row r="1256" spans="1:8" x14ac:dyDescent="0.2">
      <c r="A1256" s="68" t="s">
        <v>1474</v>
      </c>
      <c r="B1256" s="133" t="s">
        <v>1880</v>
      </c>
      <c r="C1256" s="68" t="s">
        <v>1925</v>
      </c>
      <c r="D1256" s="68" t="s">
        <v>1900</v>
      </c>
      <c r="E1256" s="124">
        <v>1.6577999999999999</v>
      </c>
      <c r="F1256" s="123">
        <v>5.72</v>
      </c>
      <c r="G1256" s="134">
        <v>1</v>
      </c>
      <c r="H1256" s="123">
        <f t="shared" si="19"/>
        <v>0.95</v>
      </c>
    </row>
    <row r="1257" spans="1:8" x14ac:dyDescent="0.2">
      <c r="A1257" s="68" t="s">
        <v>1144</v>
      </c>
      <c r="B1257" s="133" t="s">
        <v>1881</v>
      </c>
      <c r="C1257" s="68" t="s">
        <v>1925</v>
      </c>
      <c r="D1257" s="68" t="s">
        <v>1914</v>
      </c>
      <c r="E1257" s="124">
        <v>5.5025000000000004</v>
      </c>
      <c r="F1257" s="123">
        <v>9.5</v>
      </c>
      <c r="G1257" s="134">
        <v>1</v>
      </c>
      <c r="H1257" s="123">
        <f t="shared" si="19"/>
        <v>0.8</v>
      </c>
    </row>
    <row r="1258" spans="1:8" x14ac:dyDescent="0.2">
      <c r="A1258" s="68" t="s">
        <v>1145</v>
      </c>
      <c r="B1258" s="133" t="s">
        <v>1881</v>
      </c>
      <c r="C1258" s="68" t="s">
        <v>1925</v>
      </c>
      <c r="D1258" s="68" t="s">
        <v>1914</v>
      </c>
      <c r="E1258" s="124">
        <v>5.5025000000000004</v>
      </c>
      <c r="F1258" s="123">
        <v>9.5</v>
      </c>
      <c r="G1258" s="134">
        <v>1</v>
      </c>
      <c r="H1258" s="123">
        <f t="shared" si="19"/>
        <v>0.8</v>
      </c>
    </row>
    <row r="1259" spans="1:8" x14ac:dyDescent="0.2">
      <c r="A1259" s="68" t="s">
        <v>1146</v>
      </c>
      <c r="B1259" s="133" t="s">
        <v>1881</v>
      </c>
      <c r="C1259" s="68" t="s">
        <v>1925</v>
      </c>
      <c r="D1259" s="68" t="s">
        <v>1914</v>
      </c>
      <c r="E1259" s="124">
        <v>8.4674999999999994</v>
      </c>
      <c r="F1259" s="123">
        <v>23.95</v>
      </c>
      <c r="G1259" s="134">
        <v>1</v>
      </c>
      <c r="H1259" s="123">
        <f t="shared" si="19"/>
        <v>0.95</v>
      </c>
    </row>
    <row r="1260" spans="1:8" x14ac:dyDescent="0.2">
      <c r="A1260" s="68" t="s">
        <v>1147</v>
      </c>
      <c r="B1260" s="133" t="s">
        <v>1881</v>
      </c>
      <c r="C1260" s="68" t="s">
        <v>1925</v>
      </c>
      <c r="D1260" s="68" t="s">
        <v>1914</v>
      </c>
      <c r="E1260" s="124">
        <v>24.623000000000001</v>
      </c>
      <c r="F1260" s="123">
        <v>39.65</v>
      </c>
      <c r="G1260" s="134">
        <v>1</v>
      </c>
      <c r="H1260" s="123">
        <f t="shared" si="19"/>
        <v>0.95</v>
      </c>
    </row>
    <row r="1261" spans="1:8" x14ac:dyDescent="0.2">
      <c r="A1261" s="68" t="s">
        <v>1148</v>
      </c>
      <c r="B1261" s="133" t="s">
        <v>1882</v>
      </c>
      <c r="C1261" s="68" t="s">
        <v>1925</v>
      </c>
      <c r="D1261" s="68" t="s">
        <v>1914</v>
      </c>
      <c r="E1261" s="124">
        <v>1.6271</v>
      </c>
      <c r="F1261" s="123">
        <v>4.01</v>
      </c>
      <c r="G1261" s="134">
        <v>1</v>
      </c>
      <c r="H1261" s="123">
        <f t="shared" si="19"/>
        <v>0.8</v>
      </c>
    </row>
    <row r="1262" spans="1:8" x14ac:dyDescent="0.2">
      <c r="A1262" s="68" t="s">
        <v>1149</v>
      </c>
      <c r="B1262" s="133" t="s">
        <v>1882</v>
      </c>
      <c r="C1262" s="68" t="s">
        <v>1925</v>
      </c>
      <c r="D1262" s="68" t="s">
        <v>1914</v>
      </c>
      <c r="E1262" s="124">
        <v>2.5240999999999998</v>
      </c>
      <c r="F1262" s="123">
        <v>7.56</v>
      </c>
      <c r="G1262" s="134">
        <v>1</v>
      </c>
      <c r="H1262" s="123">
        <f t="shared" si="19"/>
        <v>0.8</v>
      </c>
    </row>
    <row r="1263" spans="1:8" x14ac:dyDescent="0.2">
      <c r="A1263" s="68" t="s">
        <v>1150</v>
      </c>
      <c r="B1263" s="133" t="s">
        <v>1882</v>
      </c>
      <c r="C1263" s="68" t="s">
        <v>1925</v>
      </c>
      <c r="D1263" s="68" t="s">
        <v>1914</v>
      </c>
      <c r="E1263" s="124">
        <v>4.5578000000000003</v>
      </c>
      <c r="F1263" s="123">
        <v>13.49</v>
      </c>
      <c r="G1263" s="134">
        <v>1</v>
      </c>
      <c r="H1263" s="123">
        <f t="shared" si="19"/>
        <v>0.95</v>
      </c>
    </row>
    <row r="1264" spans="1:8" x14ac:dyDescent="0.2">
      <c r="A1264" s="68" t="s">
        <v>1151</v>
      </c>
      <c r="B1264" s="133" t="s">
        <v>1882</v>
      </c>
      <c r="C1264" s="68" t="s">
        <v>1925</v>
      </c>
      <c r="D1264" s="68" t="s">
        <v>1914</v>
      </c>
      <c r="E1264" s="124">
        <v>12.020200000000001</v>
      </c>
      <c r="F1264" s="123">
        <v>26.9</v>
      </c>
      <c r="G1264" s="134">
        <v>1</v>
      </c>
      <c r="H1264" s="123">
        <f t="shared" si="19"/>
        <v>0.95</v>
      </c>
    </row>
    <row r="1265" spans="1:8" x14ac:dyDescent="0.2">
      <c r="A1265" s="68" t="s">
        <v>1152</v>
      </c>
      <c r="B1265" s="133" t="s">
        <v>1883</v>
      </c>
      <c r="C1265" s="68" t="s">
        <v>1925</v>
      </c>
      <c r="D1265" s="68" t="s">
        <v>1914</v>
      </c>
      <c r="E1265" s="124">
        <v>0.58209999999999995</v>
      </c>
      <c r="F1265" s="123">
        <v>2.81</v>
      </c>
      <c r="G1265" s="134">
        <v>1</v>
      </c>
      <c r="H1265" s="123">
        <f t="shared" si="19"/>
        <v>0.8</v>
      </c>
    </row>
    <row r="1266" spans="1:8" x14ac:dyDescent="0.2">
      <c r="A1266" s="68" t="s">
        <v>1153</v>
      </c>
      <c r="B1266" s="133" t="s">
        <v>1883</v>
      </c>
      <c r="C1266" s="68" t="s">
        <v>1925</v>
      </c>
      <c r="D1266" s="68" t="s">
        <v>1914</v>
      </c>
      <c r="E1266" s="124">
        <v>1.0286</v>
      </c>
      <c r="F1266" s="123">
        <v>4.3899999999999997</v>
      </c>
      <c r="G1266" s="134">
        <v>1</v>
      </c>
      <c r="H1266" s="123">
        <f t="shared" si="19"/>
        <v>0.8</v>
      </c>
    </row>
    <row r="1267" spans="1:8" x14ac:dyDescent="0.2">
      <c r="A1267" s="68" t="s">
        <v>1154</v>
      </c>
      <c r="B1267" s="133" t="s">
        <v>1883</v>
      </c>
      <c r="C1267" s="68" t="s">
        <v>1925</v>
      </c>
      <c r="D1267" s="68" t="s">
        <v>1914</v>
      </c>
      <c r="E1267" s="124">
        <v>1.367</v>
      </c>
      <c r="F1267" s="123">
        <v>5.79</v>
      </c>
      <c r="G1267" s="134">
        <v>1</v>
      </c>
      <c r="H1267" s="123">
        <f t="shared" si="19"/>
        <v>0.95</v>
      </c>
    </row>
    <row r="1268" spans="1:8" x14ac:dyDescent="0.2">
      <c r="A1268" s="68" t="s">
        <v>1155</v>
      </c>
      <c r="B1268" s="133" t="s">
        <v>1883</v>
      </c>
      <c r="C1268" s="68" t="s">
        <v>1925</v>
      </c>
      <c r="D1268" s="68" t="s">
        <v>1914</v>
      </c>
      <c r="E1268" s="124">
        <v>3.8845999999999998</v>
      </c>
      <c r="F1268" s="123">
        <v>8.8000000000000007</v>
      </c>
      <c r="G1268" s="134">
        <v>1</v>
      </c>
      <c r="H1268" s="123">
        <f t="shared" si="19"/>
        <v>0.95</v>
      </c>
    </row>
    <row r="1269" spans="1:8" x14ac:dyDescent="0.2">
      <c r="A1269" s="68" t="s">
        <v>1156</v>
      </c>
      <c r="B1269" s="133" t="s">
        <v>1884</v>
      </c>
      <c r="C1269" s="68" t="s">
        <v>1925</v>
      </c>
      <c r="D1269" s="68" t="s">
        <v>1914</v>
      </c>
      <c r="E1269" s="124">
        <v>0.50549999999999995</v>
      </c>
      <c r="F1269" s="123">
        <v>2.2599999999999998</v>
      </c>
      <c r="G1269" s="134">
        <v>1</v>
      </c>
      <c r="H1269" s="123">
        <f t="shared" si="19"/>
        <v>0.8</v>
      </c>
    </row>
    <row r="1270" spans="1:8" x14ac:dyDescent="0.2">
      <c r="A1270" s="68" t="s">
        <v>1157</v>
      </c>
      <c r="B1270" s="133" t="s">
        <v>1884</v>
      </c>
      <c r="C1270" s="68" t="s">
        <v>1925</v>
      </c>
      <c r="D1270" s="68" t="s">
        <v>1914</v>
      </c>
      <c r="E1270" s="124">
        <v>0.83650000000000002</v>
      </c>
      <c r="F1270" s="123">
        <v>3.68</v>
      </c>
      <c r="G1270" s="134">
        <v>1</v>
      </c>
      <c r="H1270" s="123">
        <f t="shared" si="19"/>
        <v>0.8</v>
      </c>
    </row>
    <row r="1271" spans="1:8" x14ac:dyDescent="0.2">
      <c r="A1271" s="68" t="s">
        <v>1158</v>
      </c>
      <c r="B1271" s="133" t="s">
        <v>1884</v>
      </c>
      <c r="C1271" s="68" t="s">
        <v>1925</v>
      </c>
      <c r="D1271" s="68" t="s">
        <v>1914</v>
      </c>
      <c r="E1271" s="124">
        <v>1.3311999999999999</v>
      </c>
      <c r="F1271" s="123">
        <v>5.56</v>
      </c>
      <c r="G1271" s="134">
        <v>1</v>
      </c>
      <c r="H1271" s="123">
        <f t="shared" si="19"/>
        <v>0.95</v>
      </c>
    </row>
    <row r="1272" spans="1:8" x14ac:dyDescent="0.2">
      <c r="A1272" s="68" t="s">
        <v>1159</v>
      </c>
      <c r="B1272" s="133" t="s">
        <v>1884</v>
      </c>
      <c r="C1272" s="68" t="s">
        <v>1925</v>
      </c>
      <c r="D1272" s="68" t="s">
        <v>1914</v>
      </c>
      <c r="E1272" s="124">
        <v>3.2852999999999999</v>
      </c>
      <c r="F1272" s="123">
        <v>10.1</v>
      </c>
      <c r="G1272" s="134">
        <v>1</v>
      </c>
      <c r="H1272" s="123">
        <f t="shared" si="19"/>
        <v>0.95</v>
      </c>
    </row>
    <row r="1273" spans="1:8" ht="28.5" x14ac:dyDescent="0.2">
      <c r="A1273" s="68" t="s">
        <v>1160</v>
      </c>
      <c r="B1273" s="133" t="s">
        <v>1885</v>
      </c>
      <c r="C1273" s="68" t="s">
        <v>1923</v>
      </c>
      <c r="D1273" s="68" t="s">
        <v>1899</v>
      </c>
      <c r="E1273" s="124">
        <v>1.8333999999999999</v>
      </c>
      <c r="F1273" s="123">
        <v>2.61</v>
      </c>
      <c r="G1273" s="134">
        <v>1</v>
      </c>
      <c r="H1273" s="123">
        <f t="shared" si="19"/>
        <v>0.8</v>
      </c>
    </row>
    <row r="1274" spans="1:8" ht="28.5" x14ac:dyDescent="0.2">
      <c r="A1274" s="68" t="s">
        <v>1161</v>
      </c>
      <c r="B1274" s="133" t="s">
        <v>1885</v>
      </c>
      <c r="C1274" s="68" t="s">
        <v>1923</v>
      </c>
      <c r="D1274" s="68" t="s">
        <v>1899</v>
      </c>
      <c r="E1274" s="124">
        <v>2.5985999999999998</v>
      </c>
      <c r="F1274" s="123">
        <v>4.24</v>
      </c>
      <c r="G1274" s="134">
        <v>1</v>
      </c>
      <c r="H1274" s="123">
        <f t="shared" si="19"/>
        <v>0.8</v>
      </c>
    </row>
    <row r="1275" spans="1:8" ht="28.5" x14ac:dyDescent="0.2">
      <c r="A1275" s="68" t="s">
        <v>1162</v>
      </c>
      <c r="B1275" s="133" t="s">
        <v>1885</v>
      </c>
      <c r="C1275" s="68" t="s">
        <v>1923</v>
      </c>
      <c r="D1275" s="68" t="s">
        <v>1899</v>
      </c>
      <c r="E1275" s="124">
        <v>3.4668000000000001</v>
      </c>
      <c r="F1275" s="123">
        <v>9.98</v>
      </c>
      <c r="G1275" s="134">
        <v>1</v>
      </c>
      <c r="H1275" s="123">
        <f t="shared" si="19"/>
        <v>0.95</v>
      </c>
    </row>
    <row r="1276" spans="1:8" ht="28.5" x14ac:dyDescent="0.2">
      <c r="A1276" s="68" t="s">
        <v>1163</v>
      </c>
      <c r="B1276" s="133" t="s">
        <v>1885</v>
      </c>
      <c r="C1276" s="68" t="s">
        <v>1923</v>
      </c>
      <c r="D1276" s="68" t="s">
        <v>1899</v>
      </c>
      <c r="E1276" s="124">
        <v>7.4123000000000001</v>
      </c>
      <c r="F1276" s="123">
        <v>24.35</v>
      </c>
      <c r="G1276" s="134">
        <v>1</v>
      </c>
      <c r="H1276" s="123">
        <f t="shared" si="19"/>
        <v>0.95</v>
      </c>
    </row>
    <row r="1277" spans="1:8" x14ac:dyDescent="0.2">
      <c r="A1277" s="68" t="s">
        <v>1164</v>
      </c>
      <c r="B1277" s="133" t="s">
        <v>1582</v>
      </c>
      <c r="C1277" s="68" t="s">
        <v>1923</v>
      </c>
      <c r="D1277" s="68" t="s">
        <v>1920</v>
      </c>
      <c r="E1277" s="124">
        <v>1.1651</v>
      </c>
      <c r="F1277" s="123">
        <v>10.77</v>
      </c>
      <c r="G1277" s="134">
        <v>1</v>
      </c>
      <c r="H1277" s="123">
        <f t="shared" si="19"/>
        <v>0.8</v>
      </c>
    </row>
    <row r="1278" spans="1:8" x14ac:dyDescent="0.2">
      <c r="A1278" s="68" t="s">
        <v>1165</v>
      </c>
      <c r="B1278" s="133" t="s">
        <v>1582</v>
      </c>
      <c r="C1278" s="68" t="s">
        <v>1923</v>
      </c>
      <c r="D1278" s="68" t="s">
        <v>1920</v>
      </c>
      <c r="E1278" s="124">
        <v>1.5426</v>
      </c>
      <c r="F1278" s="123">
        <v>12.56</v>
      </c>
      <c r="G1278" s="134">
        <v>1</v>
      </c>
      <c r="H1278" s="123">
        <f t="shared" si="19"/>
        <v>0.8</v>
      </c>
    </row>
    <row r="1279" spans="1:8" x14ac:dyDescent="0.2">
      <c r="A1279" s="68" t="s">
        <v>1166</v>
      </c>
      <c r="B1279" s="133" t="s">
        <v>1582</v>
      </c>
      <c r="C1279" s="68" t="s">
        <v>1923</v>
      </c>
      <c r="D1279" s="68" t="s">
        <v>1920</v>
      </c>
      <c r="E1279" s="124">
        <v>1.9535</v>
      </c>
      <c r="F1279" s="123">
        <v>14.55</v>
      </c>
      <c r="G1279" s="134">
        <v>1</v>
      </c>
      <c r="H1279" s="123">
        <f t="shared" si="19"/>
        <v>0.95</v>
      </c>
    </row>
    <row r="1280" spans="1:8" x14ac:dyDescent="0.2">
      <c r="A1280" s="68" t="s">
        <v>1167</v>
      </c>
      <c r="B1280" s="133" t="s">
        <v>1582</v>
      </c>
      <c r="C1280" s="68" t="s">
        <v>1923</v>
      </c>
      <c r="D1280" s="68" t="s">
        <v>1920</v>
      </c>
      <c r="E1280" s="124">
        <v>2.4622999999999999</v>
      </c>
      <c r="F1280" s="123">
        <v>16.68</v>
      </c>
      <c r="G1280" s="134">
        <v>1</v>
      </c>
      <c r="H1280" s="123">
        <f t="shared" si="19"/>
        <v>0.95</v>
      </c>
    </row>
    <row r="1281" spans="1:8" x14ac:dyDescent="0.2">
      <c r="A1281" s="68" t="s">
        <v>1168</v>
      </c>
      <c r="B1281" s="133" t="s">
        <v>1886</v>
      </c>
      <c r="C1281" s="68" t="s">
        <v>1925</v>
      </c>
      <c r="D1281" s="68" t="s">
        <v>1900</v>
      </c>
      <c r="E1281" s="124">
        <v>0.49790000000000001</v>
      </c>
      <c r="F1281" s="123">
        <v>2.64</v>
      </c>
      <c r="G1281" s="134">
        <v>1</v>
      </c>
      <c r="H1281" s="123">
        <f t="shared" si="19"/>
        <v>0.8</v>
      </c>
    </row>
    <row r="1282" spans="1:8" x14ac:dyDescent="0.2">
      <c r="A1282" s="68" t="s">
        <v>1169</v>
      </c>
      <c r="B1282" s="133" t="s">
        <v>1886</v>
      </c>
      <c r="C1282" s="68" t="s">
        <v>1925</v>
      </c>
      <c r="D1282" s="68" t="s">
        <v>1900</v>
      </c>
      <c r="E1282" s="124">
        <v>0.64549999999999996</v>
      </c>
      <c r="F1282" s="123">
        <v>4.01</v>
      </c>
      <c r="G1282" s="134">
        <v>1</v>
      </c>
      <c r="H1282" s="123">
        <f t="shared" si="19"/>
        <v>0.8</v>
      </c>
    </row>
    <row r="1283" spans="1:8" x14ac:dyDescent="0.2">
      <c r="A1283" s="68" t="s">
        <v>1170</v>
      </c>
      <c r="B1283" s="133" t="s">
        <v>1886</v>
      </c>
      <c r="C1283" s="68" t="s">
        <v>1925</v>
      </c>
      <c r="D1283" s="68" t="s">
        <v>1900</v>
      </c>
      <c r="E1283" s="124">
        <v>0.93959999999999999</v>
      </c>
      <c r="F1283" s="123">
        <v>6.02</v>
      </c>
      <c r="G1283" s="134">
        <v>1</v>
      </c>
      <c r="H1283" s="123">
        <f t="shared" si="19"/>
        <v>0.95</v>
      </c>
    </row>
    <row r="1284" spans="1:8" x14ac:dyDescent="0.2">
      <c r="A1284" s="68" t="s">
        <v>1171</v>
      </c>
      <c r="B1284" s="133" t="s">
        <v>1886</v>
      </c>
      <c r="C1284" s="68" t="s">
        <v>1925</v>
      </c>
      <c r="D1284" s="68" t="s">
        <v>1900</v>
      </c>
      <c r="E1284" s="124">
        <v>1.3978999999999999</v>
      </c>
      <c r="F1284" s="123">
        <v>7.96</v>
      </c>
      <c r="G1284" s="134">
        <v>1</v>
      </c>
      <c r="H1284" s="123">
        <f t="shared" si="19"/>
        <v>0.95</v>
      </c>
    </row>
    <row r="1285" spans="1:8" x14ac:dyDescent="0.2">
      <c r="A1285" s="68" t="s">
        <v>1172</v>
      </c>
      <c r="B1285" s="133" t="s">
        <v>1887</v>
      </c>
      <c r="C1285" s="68" t="s">
        <v>1925</v>
      </c>
      <c r="D1285" s="68" t="s">
        <v>1900</v>
      </c>
      <c r="E1285" s="124">
        <v>0.67249999999999999</v>
      </c>
      <c r="F1285" s="123">
        <v>8.1199999999999992</v>
      </c>
      <c r="G1285" s="134">
        <v>1</v>
      </c>
      <c r="H1285" s="123">
        <f t="shared" si="19"/>
        <v>0.8</v>
      </c>
    </row>
    <row r="1286" spans="1:8" x14ac:dyDescent="0.2">
      <c r="A1286" s="68" t="s">
        <v>1173</v>
      </c>
      <c r="B1286" s="133" t="s">
        <v>1887</v>
      </c>
      <c r="C1286" s="68" t="s">
        <v>1925</v>
      </c>
      <c r="D1286" s="68" t="s">
        <v>1900</v>
      </c>
      <c r="E1286" s="124">
        <v>0.99150000000000005</v>
      </c>
      <c r="F1286" s="123">
        <v>10.49</v>
      </c>
      <c r="G1286" s="134">
        <v>1</v>
      </c>
      <c r="H1286" s="123">
        <f t="shared" si="19"/>
        <v>0.8</v>
      </c>
    </row>
    <row r="1287" spans="1:8" x14ac:dyDescent="0.2">
      <c r="A1287" s="68" t="s">
        <v>1174</v>
      </c>
      <c r="B1287" s="133" t="s">
        <v>1887</v>
      </c>
      <c r="C1287" s="68" t="s">
        <v>1925</v>
      </c>
      <c r="D1287" s="68" t="s">
        <v>1900</v>
      </c>
      <c r="E1287" s="124">
        <v>1.266</v>
      </c>
      <c r="F1287" s="123">
        <v>11.26</v>
      </c>
      <c r="G1287" s="134">
        <v>1</v>
      </c>
      <c r="H1287" s="123">
        <f t="shared" si="19"/>
        <v>0.95</v>
      </c>
    </row>
    <row r="1288" spans="1:8" x14ac:dyDescent="0.2">
      <c r="A1288" s="68" t="s">
        <v>1175</v>
      </c>
      <c r="B1288" s="133" t="s">
        <v>1887</v>
      </c>
      <c r="C1288" s="68" t="s">
        <v>1925</v>
      </c>
      <c r="D1288" s="68" t="s">
        <v>1900</v>
      </c>
      <c r="E1288" s="124">
        <v>1.2941</v>
      </c>
      <c r="F1288" s="123">
        <v>11.26</v>
      </c>
      <c r="G1288" s="134">
        <v>1</v>
      </c>
      <c r="H1288" s="123">
        <f t="shared" si="19"/>
        <v>0.95</v>
      </c>
    </row>
    <row r="1289" spans="1:8" x14ac:dyDescent="0.2">
      <c r="A1289" s="68" t="s">
        <v>1176</v>
      </c>
      <c r="B1289" s="133" t="s">
        <v>1583</v>
      </c>
      <c r="C1289" s="68" t="s">
        <v>1926</v>
      </c>
      <c r="D1289" s="68" t="s">
        <v>1911</v>
      </c>
      <c r="E1289" s="124">
        <v>1.1856</v>
      </c>
      <c r="F1289" s="123">
        <v>8.6999999999999993</v>
      </c>
      <c r="G1289" s="134">
        <v>1.3</v>
      </c>
      <c r="H1289" s="123">
        <f t="shared" si="19"/>
        <v>0.8</v>
      </c>
    </row>
    <row r="1290" spans="1:8" x14ac:dyDescent="0.2">
      <c r="A1290" s="68" t="s">
        <v>1177</v>
      </c>
      <c r="B1290" s="133" t="s">
        <v>1583</v>
      </c>
      <c r="C1290" s="68" t="s">
        <v>1926</v>
      </c>
      <c r="D1290" s="68" t="s">
        <v>1911</v>
      </c>
      <c r="E1290" s="124">
        <v>2.3822999999999999</v>
      </c>
      <c r="F1290" s="123">
        <v>18.059999999999999</v>
      </c>
      <c r="G1290" s="134">
        <v>1.3</v>
      </c>
      <c r="H1290" s="123">
        <f t="shared" ref="H1290:H1336" si="20">IF(_xlfn.NUMBERVALUE(RIGHT($A1290,1))&gt;2,0.95,0.8)</f>
        <v>0.8</v>
      </c>
    </row>
    <row r="1291" spans="1:8" x14ac:dyDescent="0.2">
      <c r="A1291" s="68" t="s">
        <v>1178</v>
      </c>
      <c r="B1291" s="133" t="s">
        <v>1583</v>
      </c>
      <c r="C1291" s="68" t="s">
        <v>1926</v>
      </c>
      <c r="D1291" s="68" t="s">
        <v>1911</v>
      </c>
      <c r="E1291" s="124">
        <v>4.8531000000000004</v>
      </c>
      <c r="F1291" s="123">
        <v>31.66</v>
      </c>
      <c r="G1291" s="134">
        <v>1.3</v>
      </c>
      <c r="H1291" s="123">
        <f t="shared" si="20"/>
        <v>0.95</v>
      </c>
    </row>
    <row r="1292" spans="1:8" x14ac:dyDescent="0.2">
      <c r="A1292" s="68" t="s">
        <v>1179</v>
      </c>
      <c r="B1292" s="133" t="s">
        <v>1583</v>
      </c>
      <c r="C1292" s="68" t="s">
        <v>1926</v>
      </c>
      <c r="D1292" s="68" t="s">
        <v>1911</v>
      </c>
      <c r="E1292" s="124">
        <v>8.4037000000000006</v>
      </c>
      <c r="F1292" s="123">
        <v>43.72</v>
      </c>
      <c r="G1292" s="134">
        <v>1.3</v>
      </c>
      <c r="H1292" s="123">
        <f t="shared" si="20"/>
        <v>0.95</v>
      </c>
    </row>
    <row r="1293" spans="1:8" x14ac:dyDescent="0.2">
      <c r="A1293" s="68" t="s">
        <v>1180</v>
      </c>
      <c r="B1293" s="133" t="s">
        <v>1888</v>
      </c>
      <c r="C1293" s="68" t="s">
        <v>1925</v>
      </c>
      <c r="D1293" s="68" t="s">
        <v>1900</v>
      </c>
      <c r="E1293" s="124">
        <v>1.0108999999999999</v>
      </c>
      <c r="F1293" s="123">
        <v>2</v>
      </c>
      <c r="G1293" s="134">
        <v>1</v>
      </c>
      <c r="H1293" s="123">
        <f t="shared" si="20"/>
        <v>0.8</v>
      </c>
    </row>
    <row r="1294" spans="1:8" x14ac:dyDescent="0.2">
      <c r="A1294" s="68" t="s">
        <v>1181</v>
      </c>
      <c r="B1294" s="133" t="s">
        <v>1888</v>
      </c>
      <c r="C1294" s="68" t="s">
        <v>1925</v>
      </c>
      <c r="D1294" s="68" t="s">
        <v>1900</v>
      </c>
      <c r="E1294" s="124">
        <v>1.0927</v>
      </c>
      <c r="F1294" s="123">
        <v>4.96</v>
      </c>
      <c r="G1294" s="134">
        <v>1</v>
      </c>
      <c r="H1294" s="123">
        <f t="shared" si="20"/>
        <v>0.8</v>
      </c>
    </row>
    <row r="1295" spans="1:8" x14ac:dyDescent="0.2">
      <c r="A1295" s="68" t="s">
        <v>1182</v>
      </c>
      <c r="B1295" s="133" t="s">
        <v>1888</v>
      </c>
      <c r="C1295" s="68" t="s">
        <v>1925</v>
      </c>
      <c r="D1295" s="68" t="s">
        <v>1900</v>
      </c>
      <c r="E1295" s="124">
        <v>1.6437999999999999</v>
      </c>
      <c r="F1295" s="123">
        <v>7.41</v>
      </c>
      <c r="G1295" s="134">
        <v>1</v>
      </c>
      <c r="H1295" s="123">
        <f t="shared" si="20"/>
        <v>0.95</v>
      </c>
    </row>
    <row r="1296" spans="1:8" x14ac:dyDescent="0.2">
      <c r="A1296" s="68" t="s">
        <v>1183</v>
      </c>
      <c r="B1296" s="133" t="s">
        <v>1888</v>
      </c>
      <c r="C1296" s="68" t="s">
        <v>1925</v>
      </c>
      <c r="D1296" s="68" t="s">
        <v>1900</v>
      </c>
      <c r="E1296" s="124">
        <v>3.3174999999999999</v>
      </c>
      <c r="F1296" s="123">
        <v>11.86</v>
      </c>
      <c r="G1296" s="134">
        <v>1</v>
      </c>
      <c r="H1296" s="123">
        <f t="shared" si="20"/>
        <v>0.95</v>
      </c>
    </row>
    <row r="1297" spans="1:8" x14ac:dyDescent="0.2">
      <c r="A1297" s="68" t="s">
        <v>1184</v>
      </c>
      <c r="B1297" s="133" t="s">
        <v>1889</v>
      </c>
      <c r="C1297" s="68" t="s">
        <v>1925</v>
      </c>
      <c r="D1297" s="68" t="s">
        <v>1900</v>
      </c>
      <c r="E1297" s="124">
        <v>0.75249999999999995</v>
      </c>
      <c r="F1297" s="123">
        <v>3.58</v>
      </c>
      <c r="G1297" s="134">
        <v>1</v>
      </c>
      <c r="H1297" s="123">
        <f t="shared" si="20"/>
        <v>0.8</v>
      </c>
    </row>
    <row r="1298" spans="1:8" x14ac:dyDescent="0.2">
      <c r="A1298" s="68" t="s">
        <v>1185</v>
      </c>
      <c r="B1298" s="133" t="s">
        <v>1889</v>
      </c>
      <c r="C1298" s="68" t="s">
        <v>1925</v>
      </c>
      <c r="D1298" s="68" t="s">
        <v>1900</v>
      </c>
      <c r="E1298" s="124">
        <v>0.85489999999999999</v>
      </c>
      <c r="F1298" s="123">
        <v>3.95</v>
      </c>
      <c r="G1298" s="134">
        <v>1</v>
      </c>
      <c r="H1298" s="123">
        <f t="shared" si="20"/>
        <v>0.8</v>
      </c>
    </row>
    <row r="1299" spans="1:8" x14ac:dyDescent="0.2">
      <c r="A1299" s="68" t="s">
        <v>1186</v>
      </c>
      <c r="B1299" s="133" t="s">
        <v>1889</v>
      </c>
      <c r="C1299" s="68" t="s">
        <v>1925</v>
      </c>
      <c r="D1299" s="68" t="s">
        <v>1900</v>
      </c>
      <c r="E1299" s="124">
        <v>1.2327999999999999</v>
      </c>
      <c r="F1299" s="123">
        <v>5.52</v>
      </c>
      <c r="G1299" s="134">
        <v>1</v>
      </c>
      <c r="H1299" s="123">
        <f t="shared" si="20"/>
        <v>0.95</v>
      </c>
    </row>
    <row r="1300" spans="1:8" x14ac:dyDescent="0.2">
      <c r="A1300" s="68" t="s">
        <v>1187</v>
      </c>
      <c r="B1300" s="133" t="s">
        <v>1889</v>
      </c>
      <c r="C1300" s="68" t="s">
        <v>1925</v>
      </c>
      <c r="D1300" s="68" t="s">
        <v>1900</v>
      </c>
      <c r="E1300" s="124">
        <v>1.9933000000000001</v>
      </c>
      <c r="F1300" s="123">
        <v>8.51</v>
      </c>
      <c r="G1300" s="134">
        <v>1</v>
      </c>
      <c r="H1300" s="123">
        <f t="shared" si="20"/>
        <v>0.95</v>
      </c>
    </row>
    <row r="1301" spans="1:8" x14ac:dyDescent="0.2">
      <c r="A1301" s="68" t="s">
        <v>1188</v>
      </c>
      <c r="B1301" s="133" t="s">
        <v>1890</v>
      </c>
      <c r="C1301" s="68" t="s">
        <v>1925</v>
      </c>
      <c r="D1301" s="68" t="s">
        <v>1900</v>
      </c>
      <c r="E1301" s="124">
        <v>0.72070000000000001</v>
      </c>
      <c r="F1301" s="123">
        <v>3.69</v>
      </c>
      <c r="G1301" s="134">
        <v>1</v>
      </c>
      <c r="H1301" s="123">
        <f t="shared" si="20"/>
        <v>0.8</v>
      </c>
    </row>
    <row r="1302" spans="1:8" x14ac:dyDescent="0.2">
      <c r="A1302" s="68" t="s">
        <v>1189</v>
      </c>
      <c r="B1302" s="133" t="s">
        <v>1890</v>
      </c>
      <c r="C1302" s="68" t="s">
        <v>1925</v>
      </c>
      <c r="D1302" s="68" t="s">
        <v>1900</v>
      </c>
      <c r="E1302" s="124">
        <v>0.95099999999999996</v>
      </c>
      <c r="F1302" s="123">
        <v>4.5199999999999996</v>
      </c>
      <c r="G1302" s="134">
        <v>1</v>
      </c>
      <c r="H1302" s="123">
        <f t="shared" si="20"/>
        <v>0.8</v>
      </c>
    </row>
    <row r="1303" spans="1:8" x14ac:dyDescent="0.2">
      <c r="A1303" s="68" t="s">
        <v>1190</v>
      </c>
      <c r="B1303" s="133" t="s">
        <v>1890</v>
      </c>
      <c r="C1303" s="68" t="s">
        <v>1925</v>
      </c>
      <c r="D1303" s="68" t="s">
        <v>1900</v>
      </c>
      <c r="E1303" s="124">
        <v>1.3802000000000001</v>
      </c>
      <c r="F1303" s="123">
        <v>6.66</v>
      </c>
      <c r="G1303" s="134">
        <v>1</v>
      </c>
      <c r="H1303" s="123">
        <f t="shared" si="20"/>
        <v>0.95</v>
      </c>
    </row>
    <row r="1304" spans="1:8" x14ac:dyDescent="0.2">
      <c r="A1304" s="68" t="s">
        <v>1191</v>
      </c>
      <c r="B1304" s="133" t="s">
        <v>1890</v>
      </c>
      <c r="C1304" s="68" t="s">
        <v>1925</v>
      </c>
      <c r="D1304" s="68" t="s">
        <v>1900</v>
      </c>
      <c r="E1304" s="124">
        <v>1.9935</v>
      </c>
      <c r="F1304" s="123">
        <v>11.85</v>
      </c>
      <c r="G1304" s="134">
        <v>1</v>
      </c>
      <c r="H1304" s="123">
        <f t="shared" si="20"/>
        <v>0.95</v>
      </c>
    </row>
    <row r="1305" spans="1:8" x14ac:dyDescent="0.2">
      <c r="A1305" s="68" t="s">
        <v>1192</v>
      </c>
      <c r="B1305" s="133" t="s">
        <v>1891</v>
      </c>
      <c r="C1305" s="68" t="s">
        <v>1925</v>
      </c>
      <c r="D1305" s="68" t="s">
        <v>1900</v>
      </c>
      <c r="E1305" s="124">
        <v>0.6321</v>
      </c>
      <c r="F1305" s="123">
        <v>2.92</v>
      </c>
      <c r="G1305" s="134">
        <v>1</v>
      </c>
      <c r="H1305" s="123">
        <f t="shared" si="20"/>
        <v>0.8</v>
      </c>
    </row>
    <row r="1306" spans="1:8" x14ac:dyDescent="0.2">
      <c r="A1306" s="68" t="s">
        <v>1193</v>
      </c>
      <c r="B1306" s="133" t="s">
        <v>1891</v>
      </c>
      <c r="C1306" s="68" t="s">
        <v>1925</v>
      </c>
      <c r="D1306" s="68" t="s">
        <v>1900</v>
      </c>
      <c r="E1306" s="124">
        <v>0.79510000000000003</v>
      </c>
      <c r="F1306" s="123">
        <v>3.64</v>
      </c>
      <c r="G1306" s="134">
        <v>1</v>
      </c>
      <c r="H1306" s="123">
        <f t="shared" si="20"/>
        <v>0.8</v>
      </c>
    </row>
    <row r="1307" spans="1:8" x14ac:dyDescent="0.2">
      <c r="A1307" s="68" t="s">
        <v>1194</v>
      </c>
      <c r="B1307" s="133" t="s">
        <v>1891</v>
      </c>
      <c r="C1307" s="68" t="s">
        <v>1925</v>
      </c>
      <c r="D1307" s="68" t="s">
        <v>1900</v>
      </c>
      <c r="E1307" s="124">
        <v>1.1380999999999999</v>
      </c>
      <c r="F1307" s="123">
        <v>5</v>
      </c>
      <c r="G1307" s="134">
        <v>1</v>
      </c>
      <c r="H1307" s="123">
        <f t="shared" si="20"/>
        <v>0.95</v>
      </c>
    </row>
    <row r="1308" spans="1:8" x14ac:dyDescent="0.2">
      <c r="A1308" s="68" t="s">
        <v>1195</v>
      </c>
      <c r="B1308" s="133" t="s">
        <v>1891</v>
      </c>
      <c r="C1308" s="68" t="s">
        <v>1925</v>
      </c>
      <c r="D1308" s="68" t="s">
        <v>1900</v>
      </c>
      <c r="E1308" s="124">
        <v>1.8449</v>
      </c>
      <c r="F1308" s="123">
        <v>7.65</v>
      </c>
      <c r="G1308" s="134">
        <v>1</v>
      </c>
      <c r="H1308" s="123">
        <f t="shared" si="20"/>
        <v>0.95</v>
      </c>
    </row>
    <row r="1309" spans="1:8" x14ac:dyDescent="0.2">
      <c r="A1309" s="68" t="s">
        <v>1196</v>
      </c>
      <c r="B1309" s="133" t="s">
        <v>1584</v>
      </c>
      <c r="C1309" s="68" t="s">
        <v>1925</v>
      </c>
      <c r="D1309" s="68" t="s">
        <v>1902</v>
      </c>
      <c r="E1309" s="124">
        <v>3.4226000000000001</v>
      </c>
      <c r="F1309" s="123">
        <v>6</v>
      </c>
      <c r="G1309" s="134">
        <v>1</v>
      </c>
      <c r="H1309" s="123">
        <f t="shared" si="20"/>
        <v>0.8</v>
      </c>
    </row>
    <row r="1310" spans="1:8" x14ac:dyDescent="0.2">
      <c r="A1310" s="68" t="s">
        <v>1197</v>
      </c>
      <c r="B1310" s="133" t="s">
        <v>1584</v>
      </c>
      <c r="C1310" s="68" t="s">
        <v>1925</v>
      </c>
      <c r="D1310" s="68" t="s">
        <v>1902</v>
      </c>
      <c r="E1310" s="124">
        <v>3.4226000000000001</v>
      </c>
      <c r="F1310" s="123">
        <v>6.45</v>
      </c>
      <c r="G1310" s="134">
        <v>1</v>
      </c>
      <c r="H1310" s="123">
        <f t="shared" si="20"/>
        <v>0.8</v>
      </c>
    </row>
    <row r="1311" spans="1:8" x14ac:dyDescent="0.2">
      <c r="A1311" s="68" t="s">
        <v>1198</v>
      </c>
      <c r="B1311" s="133" t="s">
        <v>1584</v>
      </c>
      <c r="C1311" s="68" t="s">
        <v>1925</v>
      </c>
      <c r="D1311" s="68" t="s">
        <v>1902</v>
      </c>
      <c r="E1311" s="124">
        <v>4.4825999999999997</v>
      </c>
      <c r="F1311" s="123">
        <v>9.76</v>
      </c>
      <c r="G1311" s="134">
        <v>1</v>
      </c>
      <c r="H1311" s="123">
        <f t="shared" si="20"/>
        <v>0.95</v>
      </c>
    </row>
    <row r="1312" spans="1:8" x14ac:dyDescent="0.2">
      <c r="A1312" s="68" t="s">
        <v>1199</v>
      </c>
      <c r="B1312" s="133" t="s">
        <v>1584</v>
      </c>
      <c r="C1312" s="68" t="s">
        <v>1925</v>
      </c>
      <c r="D1312" s="68" t="s">
        <v>1902</v>
      </c>
      <c r="E1312" s="124">
        <v>7.5396000000000001</v>
      </c>
      <c r="F1312" s="123">
        <v>14</v>
      </c>
      <c r="G1312" s="134">
        <v>1</v>
      </c>
      <c r="H1312" s="123">
        <f t="shared" si="20"/>
        <v>0.95</v>
      </c>
    </row>
    <row r="1313" spans="1:8" x14ac:dyDescent="0.2">
      <c r="A1313" s="68" t="s">
        <v>1200</v>
      </c>
      <c r="B1313" s="133" t="s">
        <v>1892</v>
      </c>
      <c r="C1313" s="68" t="s">
        <v>1925</v>
      </c>
      <c r="D1313" s="68" t="s">
        <v>1921</v>
      </c>
      <c r="E1313" s="124">
        <v>2.0950000000000002</v>
      </c>
      <c r="F1313" s="123">
        <v>5.22</v>
      </c>
      <c r="G1313" s="134">
        <v>1</v>
      </c>
      <c r="H1313" s="123">
        <f t="shared" si="20"/>
        <v>0.8</v>
      </c>
    </row>
    <row r="1314" spans="1:8" x14ac:dyDescent="0.2">
      <c r="A1314" s="68" t="s">
        <v>1201</v>
      </c>
      <c r="B1314" s="133" t="s">
        <v>1892</v>
      </c>
      <c r="C1314" s="68" t="s">
        <v>1925</v>
      </c>
      <c r="D1314" s="68" t="s">
        <v>1921</v>
      </c>
      <c r="E1314" s="124">
        <v>2.3094999999999999</v>
      </c>
      <c r="F1314" s="123">
        <v>5.3</v>
      </c>
      <c r="G1314" s="134">
        <v>1</v>
      </c>
      <c r="H1314" s="123">
        <f t="shared" si="20"/>
        <v>0.8</v>
      </c>
    </row>
    <row r="1315" spans="1:8" x14ac:dyDescent="0.2">
      <c r="A1315" s="68" t="s">
        <v>1202</v>
      </c>
      <c r="B1315" s="133" t="s">
        <v>1892</v>
      </c>
      <c r="C1315" s="68" t="s">
        <v>1925</v>
      </c>
      <c r="D1315" s="68" t="s">
        <v>1921</v>
      </c>
      <c r="E1315" s="124">
        <v>3.3260000000000001</v>
      </c>
      <c r="F1315" s="123">
        <v>7.56</v>
      </c>
      <c r="G1315" s="134">
        <v>1</v>
      </c>
      <c r="H1315" s="123">
        <f t="shared" si="20"/>
        <v>0.95</v>
      </c>
    </row>
    <row r="1316" spans="1:8" x14ac:dyDescent="0.2">
      <c r="A1316" s="68" t="s">
        <v>1203</v>
      </c>
      <c r="B1316" s="133" t="s">
        <v>1892</v>
      </c>
      <c r="C1316" s="68" t="s">
        <v>1925</v>
      </c>
      <c r="D1316" s="68" t="s">
        <v>1921</v>
      </c>
      <c r="E1316" s="124">
        <v>7.7472000000000003</v>
      </c>
      <c r="F1316" s="123">
        <v>14.94</v>
      </c>
      <c r="G1316" s="134">
        <v>1</v>
      </c>
      <c r="H1316" s="123">
        <f t="shared" si="20"/>
        <v>0.95</v>
      </c>
    </row>
    <row r="1317" spans="1:8" x14ac:dyDescent="0.2">
      <c r="A1317" s="68" t="s">
        <v>1204</v>
      </c>
      <c r="B1317" s="133" t="s">
        <v>1893</v>
      </c>
      <c r="C1317" s="68" t="s">
        <v>1925</v>
      </c>
      <c r="D1317" s="68" t="s">
        <v>1921</v>
      </c>
      <c r="E1317" s="124">
        <v>2.0154000000000001</v>
      </c>
      <c r="F1317" s="123">
        <v>4.5999999999999996</v>
      </c>
      <c r="G1317" s="134">
        <v>1</v>
      </c>
      <c r="H1317" s="123">
        <f t="shared" si="20"/>
        <v>0.8</v>
      </c>
    </row>
    <row r="1318" spans="1:8" x14ac:dyDescent="0.2">
      <c r="A1318" s="68" t="s">
        <v>1205</v>
      </c>
      <c r="B1318" s="133" t="s">
        <v>1893</v>
      </c>
      <c r="C1318" s="68" t="s">
        <v>1925</v>
      </c>
      <c r="D1318" s="68" t="s">
        <v>1921</v>
      </c>
      <c r="E1318" s="124">
        <v>2.3047</v>
      </c>
      <c r="F1318" s="123">
        <v>5.13</v>
      </c>
      <c r="G1318" s="134">
        <v>1</v>
      </c>
      <c r="H1318" s="123">
        <f t="shared" si="20"/>
        <v>0.8</v>
      </c>
    </row>
    <row r="1319" spans="1:8" x14ac:dyDescent="0.2">
      <c r="A1319" s="68" t="s">
        <v>1206</v>
      </c>
      <c r="B1319" s="133" t="s">
        <v>1893</v>
      </c>
      <c r="C1319" s="68" t="s">
        <v>1925</v>
      </c>
      <c r="D1319" s="68" t="s">
        <v>1921</v>
      </c>
      <c r="E1319" s="124">
        <v>3.6993</v>
      </c>
      <c r="F1319" s="123">
        <v>8.25</v>
      </c>
      <c r="G1319" s="134">
        <v>1</v>
      </c>
      <c r="H1319" s="123">
        <f t="shared" si="20"/>
        <v>0.95</v>
      </c>
    </row>
    <row r="1320" spans="1:8" x14ac:dyDescent="0.2">
      <c r="A1320" s="68" t="s">
        <v>1207</v>
      </c>
      <c r="B1320" s="133" t="s">
        <v>1893</v>
      </c>
      <c r="C1320" s="68" t="s">
        <v>1925</v>
      </c>
      <c r="D1320" s="68" t="s">
        <v>1921</v>
      </c>
      <c r="E1320" s="124">
        <v>6.9842000000000004</v>
      </c>
      <c r="F1320" s="123">
        <v>14.97</v>
      </c>
      <c r="G1320" s="134">
        <v>1</v>
      </c>
      <c r="H1320" s="123">
        <f t="shared" si="20"/>
        <v>0.95</v>
      </c>
    </row>
    <row r="1321" spans="1:8" x14ac:dyDescent="0.2">
      <c r="A1321" s="68" t="s">
        <v>1208</v>
      </c>
      <c r="B1321" s="133" t="s">
        <v>1894</v>
      </c>
      <c r="C1321" s="68" t="s">
        <v>1925</v>
      </c>
      <c r="D1321" s="68" t="s">
        <v>1921</v>
      </c>
      <c r="E1321" s="124">
        <v>0.82199999999999995</v>
      </c>
      <c r="F1321" s="123">
        <v>2.58</v>
      </c>
      <c r="G1321" s="134">
        <v>1</v>
      </c>
      <c r="H1321" s="123">
        <f t="shared" si="20"/>
        <v>0.8</v>
      </c>
    </row>
    <row r="1322" spans="1:8" x14ac:dyDescent="0.2">
      <c r="A1322" s="68" t="s">
        <v>1209</v>
      </c>
      <c r="B1322" s="133" t="s">
        <v>1894</v>
      </c>
      <c r="C1322" s="68" t="s">
        <v>1925</v>
      </c>
      <c r="D1322" s="68" t="s">
        <v>1921</v>
      </c>
      <c r="E1322" s="124">
        <v>1.0254000000000001</v>
      </c>
      <c r="F1322" s="123">
        <v>3.4</v>
      </c>
      <c r="G1322" s="134">
        <v>1</v>
      </c>
      <c r="H1322" s="123">
        <f t="shared" si="20"/>
        <v>0.8</v>
      </c>
    </row>
    <row r="1323" spans="1:8" x14ac:dyDescent="0.2">
      <c r="A1323" s="68" t="s">
        <v>1210</v>
      </c>
      <c r="B1323" s="133" t="s">
        <v>1894</v>
      </c>
      <c r="C1323" s="68" t="s">
        <v>1925</v>
      </c>
      <c r="D1323" s="68" t="s">
        <v>1921</v>
      </c>
      <c r="E1323" s="124">
        <v>1.6151</v>
      </c>
      <c r="F1323" s="123">
        <v>5.53</v>
      </c>
      <c r="G1323" s="134">
        <v>1</v>
      </c>
      <c r="H1323" s="123">
        <f t="shared" si="20"/>
        <v>0.95</v>
      </c>
    </row>
    <row r="1324" spans="1:8" x14ac:dyDescent="0.2">
      <c r="A1324" s="68" t="s">
        <v>1211</v>
      </c>
      <c r="B1324" s="133" t="s">
        <v>1894</v>
      </c>
      <c r="C1324" s="68" t="s">
        <v>1925</v>
      </c>
      <c r="D1324" s="68" t="s">
        <v>1921</v>
      </c>
      <c r="E1324" s="124">
        <v>3.3803999999999998</v>
      </c>
      <c r="F1324" s="123">
        <v>9.01</v>
      </c>
      <c r="G1324" s="134">
        <v>1</v>
      </c>
      <c r="H1324" s="123">
        <f t="shared" si="20"/>
        <v>0.95</v>
      </c>
    </row>
    <row r="1325" spans="1:8" x14ac:dyDescent="0.2">
      <c r="A1325" s="68" t="s">
        <v>1212</v>
      </c>
      <c r="B1325" s="133" t="s">
        <v>1895</v>
      </c>
      <c r="C1325" s="68" t="s">
        <v>1925</v>
      </c>
      <c r="D1325" s="68" t="s">
        <v>1899</v>
      </c>
      <c r="E1325" s="124">
        <v>1.5439000000000001</v>
      </c>
      <c r="F1325" s="123">
        <v>2.71</v>
      </c>
      <c r="G1325" s="134">
        <v>1</v>
      </c>
      <c r="H1325" s="123">
        <f t="shared" si="20"/>
        <v>0.8</v>
      </c>
    </row>
    <row r="1326" spans="1:8" x14ac:dyDescent="0.2">
      <c r="A1326" s="68" t="s">
        <v>1213</v>
      </c>
      <c r="B1326" s="133" t="s">
        <v>1895</v>
      </c>
      <c r="C1326" s="68" t="s">
        <v>1925</v>
      </c>
      <c r="D1326" s="68" t="s">
        <v>1899</v>
      </c>
      <c r="E1326" s="124">
        <v>2.1278000000000001</v>
      </c>
      <c r="F1326" s="123">
        <v>5.47</v>
      </c>
      <c r="G1326" s="134">
        <v>1</v>
      </c>
      <c r="H1326" s="123">
        <f t="shared" si="20"/>
        <v>0.8</v>
      </c>
    </row>
    <row r="1327" spans="1:8" x14ac:dyDescent="0.2">
      <c r="A1327" s="68" t="s">
        <v>1214</v>
      </c>
      <c r="B1327" s="133" t="s">
        <v>1895</v>
      </c>
      <c r="C1327" s="68" t="s">
        <v>1925</v>
      </c>
      <c r="D1327" s="68" t="s">
        <v>1899</v>
      </c>
      <c r="E1327" s="124">
        <v>3.2625000000000002</v>
      </c>
      <c r="F1327" s="123">
        <v>10.15</v>
      </c>
      <c r="G1327" s="134">
        <v>1</v>
      </c>
      <c r="H1327" s="123">
        <f t="shared" si="20"/>
        <v>0.95</v>
      </c>
    </row>
    <row r="1328" spans="1:8" x14ac:dyDescent="0.2">
      <c r="A1328" s="68" t="s">
        <v>1215</v>
      </c>
      <c r="B1328" s="133" t="s">
        <v>1895</v>
      </c>
      <c r="C1328" s="68" t="s">
        <v>1925</v>
      </c>
      <c r="D1328" s="68" t="s">
        <v>1899</v>
      </c>
      <c r="E1328" s="124">
        <v>6.3593000000000002</v>
      </c>
      <c r="F1328" s="123">
        <v>18.52</v>
      </c>
      <c r="G1328" s="134">
        <v>1</v>
      </c>
      <c r="H1328" s="123">
        <f t="shared" si="20"/>
        <v>0.95</v>
      </c>
    </row>
    <row r="1329" spans="1:8" x14ac:dyDescent="0.2">
      <c r="A1329" s="68" t="s">
        <v>1216</v>
      </c>
      <c r="B1329" s="133" t="s">
        <v>1896</v>
      </c>
      <c r="C1329" s="68" t="s">
        <v>1925</v>
      </c>
      <c r="D1329" s="68" t="s">
        <v>1899</v>
      </c>
      <c r="E1329" s="124">
        <v>1.1451</v>
      </c>
      <c r="F1329" s="123">
        <v>2.72</v>
      </c>
      <c r="G1329" s="134">
        <v>1</v>
      </c>
      <c r="H1329" s="123">
        <f t="shared" si="20"/>
        <v>0.8</v>
      </c>
    </row>
    <row r="1330" spans="1:8" x14ac:dyDescent="0.2">
      <c r="A1330" s="68" t="s">
        <v>1217</v>
      </c>
      <c r="B1330" s="133" t="s">
        <v>1896</v>
      </c>
      <c r="C1330" s="68" t="s">
        <v>1925</v>
      </c>
      <c r="D1330" s="68" t="s">
        <v>1899</v>
      </c>
      <c r="E1330" s="124">
        <v>1.6376999999999999</v>
      </c>
      <c r="F1330" s="123">
        <v>5.15</v>
      </c>
      <c r="G1330" s="134">
        <v>1</v>
      </c>
      <c r="H1330" s="123">
        <f t="shared" si="20"/>
        <v>0.8</v>
      </c>
    </row>
    <row r="1331" spans="1:8" x14ac:dyDescent="0.2">
      <c r="A1331" s="68" t="s">
        <v>1218</v>
      </c>
      <c r="B1331" s="133" t="s">
        <v>1896</v>
      </c>
      <c r="C1331" s="68" t="s">
        <v>1925</v>
      </c>
      <c r="D1331" s="68" t="s">
        <v>1899</v>
      </c>
      <c r="E1331" s="124">
        <v>2.5087999999999999</v>
      </c>
      <c r="F1331" s="123">
        <v>9.0399999999999991</v>
      </c>
      <c r="G1331" s="134">
        <v>1</v>
      </c>
      <c r="H1331" s="123">
        <f t="shared" si="20"/>
        <v>0.95</v>
      </c>
    </row>
    <row r="1332" spans="1:8" x14ac:dyDescent="0.2">
      <c r="A1332" s="68" t="s">
        <v>1219</v>
      </c>
      <c r="B1332" s="133" t="s">
        <v>1896</v>
      </c>
      <c r="C1332" s="68" t="s">
        <v>1925</v>
      </c>
      <c r="D1332" s="68" t="s">
        <v>1899</v>
      </c>
      <c r="E1332" s="124">
        <v>4.7794999999999996</v>
      </c>
      <c r="F1332" s="123">
        <v>15.85</v>
      </c>
      <c r="G1332" s="134">
        <v>1</v>
      </c>
      <c r="H1332" s="123">
        <f t="shared" si="20"/>
        <v>0.95</v>
      </c>
    </row>
    <row r="1333" spans="1:8" x14ac:dyDescent="0.2">
      <c r="A1333" s="68" t="s">
        <v>1220</v>
      </c>
      <c r="B1333" s="133" t="s">
        <v>1897</v>
      </c>
      <c r="C1333" s="68" t="s">
        <v>1925</v>
      </c>
      <c r="D1333" s="68" t="s">
        <v>1899</v>
      </c>
      <c r="E1333" s="124">
        <v>0.96699999999999997</v>
      </c>
      <c r="F1333" s="123">
        <v>2.93</v>
      </c>
      <c r="G1333" s="134">
        <v>1</v>
      </c>
      <c r="H1333" s="123">
        <f t="shared" si="20"/>
        <v>0.8</v>
      </c>
    </row>
    <row r="1334" spans="1:8" x14ac:dyDescent="0.2">
      <c r="A1334" s="68" t="s">
        <v>1221</v>
      </c>
      <c r="B1334" s="133" t="s">
        <v>1897</v>
      </c>
      <c r="C1334" s="68" t="s">
        <v>1925</v>
      </c>
      <c r="D1334" s="68" t="s">
        <v>1899</v>
      </c>
      <c r="E1334" s="124">
        <v>1.3571</v>
      </c>
      <c r="F1334" s="123">
        <v>4.8</v>
      </c>
      <c r="G1334" s="134">
        <v>1</v>
      </c>
      <c r="H1334" s="123">
        <f t="shared" si="20"/>
        <v>0.8</v>
      </c>
    </row>
    <row r="1335" spans="1:8" x14ac:dyDescent="0.2">
      <c r="A1335" s="68" t="s">
        <v>1222</v>
      </c>
      <c r="B1335" s="133" t="s">
        <v>1897</v>
      </c>
      <c r="C1335" s="68" t="s">
        <v>1925</v>
      </c>
      <c r="D1335" s="68" t="s">
        <v>1899</v>
      </c>
      <c r="E1335" s="124">
        <v>2.1875</v>
      </c>
      <c r="F1335" s="123">
        <v>8.4</v>
      </c>
      <c r="G1335" s="134">
        <v>1</v>
      </c>
      <c r="H1335" s="123">
        <f t="shared" si="20"/>
        <v>0.95</v>
      </c>
    </row>
    <row r="1336" spans="1:8" x14ac:dyDescent="0.2">
      <c r="A1336" s="68" t="s">
        <v>1223</v>
      </c>
      <c r="B1336" s="133" t="s">
        <v>1897</v>
      </c>
      <c r="C1336" s="68" t="s">
        <v>1925</v>
      </c>
      <c r="D1336" s="68" t="s">
        <v>1899</v>
      </c>
      <c r="E1336" s="124">
        <v>4.2751999999999999</v>
      </c>
      <c r="F1336" s="123">
        <v>14.73</v>
      </c>
      <c r="G1336" s="134">
        <v>1</v>
      </c>
      <c r="H1336" s="123">
        <f t="shared" si="20"/>
        <v>0.95</v>
      </c>
    </row>
    <row r="1337" spans="1:8" x14ac:dyDescent="0.2">
      <c r="A1337" s="68" t="s">
        <v>1930</v>
      </c>
      <c r="B1337" s="133" t="s">
        <v>1941</v>
      </c>
      <c r="C1337" s="68" t="s">
        <v>1942</v>
      </c>
      <c r="D1337" s="68" t="s">
        <v>1942</v>
      </c>
      <c r="E1337" s="68">
        <v>0</v>
      </c>
      <c r="F1337" s="68">
        <v>0</v>
      </c>
      <c r="G1337" s="68">
        <v>0</v>
      </c>
      <c r="H1337" s="68">
        <v>0</v>
      </c>
    </row>
    <row r="1338" spans="1:8" x14ac:dyDescent="0.2">
      <c r="A1338" s="68" t="s">
        <v>1929</v>
      </c>
      <c r="B1338" s="133" t="s">
        <v>1941</v>
      </c>
      <c r="C1338" s="68" t="s">
        <v>1942</v>
      </c>
      <c r="D1338" s="68" t="s">
        <v>1942</v>
      </c>
      <c r="E1338" s="68">
        <v>0</v>
      </c>
      <c r="F1338" s="68">
        <v>0</v>
      </c>
      <c r="G1338" s="68">
        <v>0</v>
      </c>
      <c r="H1338" s="68">
        <v>0</v>
      </c>
    </row>
  </sheetData>
  <sheetProtection algorithmName="SHA-512" hashValue="XVA3BvUOeuzAyEVflFPat25D4r8avA/dlefWp2EwGk8U42Eh8PmVy8hQlQo9eGRREgoI6le8uNJktYfORqbNTQ==" saltValue="mbxqTOEPkOlU3kvRDp3Gng==" spinCount="100000" sheet="1" autoFilter="0"/>
  <autoFilter ref="A8:H1338"/>
  <pageMargins left="0.7" right="0.7" top="0.75" bottom="0.75" header="0.3" footer="0.3"/>
  <pageSetup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94"/>
  <sheetViews>
    <sheetView showGridLines="0" zoomScaleNormal="100" workbookViewId="0">
      <pane ySplit="9" topLeftCell="A10" activePane="bottomLeft" state="frozen"/>
      <selection pane="bottomLeft" activeCell="A10" sqref="A10"/>
    </sheetView>
  </sheetViews>
  <sheetFormatPr defaultColWidth="9.140625" defaultRowHeight="14.25" x14ac:dyDescent="0.2"/>
  <cols>
    <col min="1" max="1" width="12.28515625" style="73" bestFit="1" customWidth="1"/>
    <col min="2" max="2" width="62.42578125" style="73" bestFit="1" customWidth="1"/>
    <col min="3" max="3" width="10.85546875" style="73" bestFit="1" customWidth="1"/>
    <col min="4" max="4" width="14.5703125" style="73" bestFit="1" customWidth="1"/>
    <col min="5" max="5" width="14.42578125" style="73" bestFit="1" customWidth="1"/>
    <col min="6" max="6" width="22.7109375" style="73" bestFit="1" customWidth="1"/>
    <col min="7" max="7" width="22.7109375" style="73" customWidth="1"/>
    <col min="8" max="8" width="17.7109375" style="73" bestFit="1" customWidth="1"/>
    <col min="9" max="16384" width="9.140625" style="73"/>
  </cols>
  <sheetData>
    <row r="1" spans="1:8" x14ac:dyDescent="0.2">
      <c r="A1" s="111"/>
      <c r="B1" s="111"/>
      <c r="C1" s="111"/>
      <c r="D1" s="111"/>
      <c r="E1" s="111"/>
      <c r="F1" s="111"/>
      <c r="G1" s="111"/>
      <c r="H1" s="111"/>
    </row>
    <row r="2" spans="1:8" x14ac:dyDescent="0.2">
      <c r="A2" s="111" t="s">
        <v>2020</v>
      </c>
      <c r="B2" s="111"/>
      <c r="C2" s="111"/>
      <c r="D2" s="111"/>
      <c r="E2" s="111"/>
      <c r="F2" s="111"/>
      <c r="G2" s="111"/>
      <c r="H2" s="111"/>
    </row>
    <row r="3" spans="1:8" x14ac:dyDescent="0.2">
      <c r="A3" s="111" t="s">
        <v>2072</v>
      </c>
      <c r="B3" s="111"/>
      <c r="C3" s="111"/>
      <c r="D3" s="111"/>
      <c r="E3" s="111"/>
      <c r="F3" s="111"/>
      <c r="G3" s="111"/>
      <c r="H3" s="111"/>
    </row>
    <row r="4" spans="1:8" x14ac:dyDescent="0.2">
      <c r="A4" s="111" t="s">
        <v>2021</v>
      </c>
      <c r="B4" s="111"/>
      <c r="C4" s="111"/>
      <c r="D4" s="111"/>
      <c r="E4" s="111"/>
      <c r="F4" s="111"/>
      <c r="G4" s="111"/>
      <c r="H4" s="111"/>
    </row>
    <row r="5" spans="1:8" x14ac:dyDescent="0.2">
      <c r="A5" s="111" t="s">
        <v>2022</v>
      </c>
      <c r="B5" s="111"/>
      <c r="C5" s="111"/>
      <c r="D5" s="111"/>
      <c r="E5" s="111"/>
      <c r="F5" s="111"/>
      <c r="G5" s="111"/>
      <c r="H5" s="111"/>
    </row>
    <row r="6" spans="1:8" x14ac:dyDescent="0.2">
      <c r="A6" s="111" t="s">
        <v>2023</v>
      </c>
      <c r="B6" s="111"/>
      <c r="C6" s="111"/>
      <c r="D6" s="111"/>
      <c r="E6" s="111"/>
      <c r="F6" s="111"/>
      <c r="G6" s="111"/>
      <c r="H6" s="111"/>
    </row>
    <row r="7" spans="1:8" x14ac:dyDescent="0.2">
      <c r="A7" s="111" t="s">
        <v>2024</v>
      </c>
      <c r="B7" s="111"/>
      <c r="C7" s="111"/>
      <c r="D7" s="111"/>
      <c r="E7" s="111"/>
      <c r="F7" s="111"/>
      <c r="G7" s="111"/>
      <c r="H7" s="111"/>
    </row>
    <row r="8" spans="1:8" x14ac:dyDescent="0.2">
      <c r="A8" s="111"/>
      <c r="B8" s="111"/>
      <c r="C8" s="111"/>
      <c r="D8" s="111"/>
      <c r="E8" s="111"/>
      <c r="F8" s="111"/>
      <c r="G8" s="111"/>
      <c r="H8" s="111"/>
    </row>
    <row r="9" spans="1:8" ht="45" x14ac:dyDescent="0.25">
      <c r="A9" s="116" t="s">
        <v>1592</v>
      </c>
      <c r="B9" s="117" t="s">
        <v>1593</v>
      </c>
      <c r="C9" s="117" t="s">
        <v>1224</v>
      </c>
      <c r="D9" s="118" t="s">
        <v>1594</v>
      </c>
      <c r="E9" s="119" t="s">
        <v>1595</v>
      </c>
      <c r="F9" s="120" t="s">
        <v>2019</v>
      </c>
      <c r="G9" s="121" t="s">
        <v>1596</v>
      </c>
      <c r="H9" s="125" t="s">
        <v>1597</v>
      </c>
    </row>
    <row r="10" spans="1:8" x14ac:dyDescent="0.2">
      <c r="A10" s="68">
        <v>11000500</v>
      </c>
      <c r="B10" s="68" t="s">
        <v>1956</v>
      </c>
      <c r="C10" s="68" t="s">
        <v>1225</v>
      </c>
      <c r="D10" s="68" t="s">
        <v>1232</v>
      </c>
      <c r="E10" s="129">
        <v>6979.32</v>
      </c>
      <c r="F10" s="126">
        <v>0.6583</v>
      </c>
      <c r="G10" s="130">
        <v>300</v>
      </c>
      <c r="H10" s="132">
        <v>1</v>
      </c>
    </row>
    <row r="11" spans="1:8" x14ac:dyDescent="0.2">
      <c r="A11" s="68">
        <v>11007600</v>
      </c>
      <c r="B11" s="68" t="s">
        <v>1323</v>
      </c>
      <c r="C11" s="68" t="s">
        <v>1225</v>
      </c>
      <c r="D11" s="68" t="s">
        <v>1232</v>
      </c>
      <c r="E11" s="129">
        <v>9567.5400000000009</v>
      </c>
      <c r="F11" s="126">
        <v>0.60309999999999997</v>
      </c>
      <c r="G11" s="130">
        <v>300</v>
      </c>
      <c r="H11" s="132">
        <v>1</v>
      </c>
    </row>
    <row r="12" spans="1:8" x14ac:dyDescent="0.2">
      <c r="A12" s="68">
        <v>11013700</v>
      </c>
      <c r="B12" s="68" t="s">
        <v>1603</v>
      </c>
      <c r="C12" s="68" t="s">
        <v>1225</v>
      </c>
      <c r="D12" s="68" t="s">
        <v>1324</v>
      </c>
      <c r="E12" s="129">
        <v>7227.78</v>
      </c>
      <c r="F12" s="126">
        <v>0.317</v>
      </c>
      <c r="G12" s="130">
        <v>46587</v>
      </c>
      <c r="H12" s="132">
        <v>1</v>
      </c>
    </row>
    <row r="13" spans="1:8" x14ac:dyDescent="0.2">
      <c r="A13" s="68">
        <v>11012400</v>
      </c>
      <c r="B13" s="68" t="s">
        <v>1604</v>
      </c>
      <c r="C13" s="68" t="s">
        <v>1225</v>
      </c>
      <c r="D13" s="68" t="s">
        <v>1324</v>
      </c>
      <c r="E13" s="129">
        <v>6869.84</v>
      </c>
      <c r="F13" s="126">
        <v>0.40300000000000002</v>
      </c>
      <c r="G13" s="130">
        <v>46587</v>
      </c>
      <c r="H13" s="132">
        <v>1</v>
      </c>
    </row>
    <row r="14" spans="1:8" x14ac:dyDescent="0.2">
      <c r="A14" s="68">
        <v>11015300</v>
      </c>
      <c r="B14" s="68" t="s">
        <v>1600</v>
      </c>
      <c r="C14" s="68" t="s">
        <v>1225</v>
      </c>
      <c r="D14" s="68" t="s">
        <v>1232</v>
      </c>
      <c r="E14" s="129">
        <v>13523.5</v>
      </c>
      <c r="F14" s="126">
        <v>0.96730000000000005</v>
      </c>
      <c r="G14" s="130">
        <v>300</v>
      </c>
      <c r="H14" s="132">
        <v>1</v>
      </c>
    </row>
    <row r="15" spans="1:8" x14ac:dyDescent="0.2">
      <c r="A15" s="68">
        <v>100197969</v>
      </c>
      <c r="B15" s="68" t="s">
        <v>1605</v>
      </c>
      <c r="C15" s="68" t="s">
        <v>1225</v>
      </c>
      <c r="D15" s="68" t="s">
        <v>1324</v>
      </c>
      <c r="E15" s="129">
        <v>6869.84</v>
      </c>
      <c r="F15" s="126">
        <v>0.25700000000000001</v>
      </c>
      <c r="G15" s="130">
        <v>46587</v>
      </c>
      <c r="H15" s="132">
        <v>1</v>
      </c>
    </row>
    <row r="16" spans="1:8" x14ac:dyDescent="0.2">
      <c r="A16" s="68">
        <v>11010300</v>
      </c>
      <c r="B16" s="68" t="s">
        <v>1957</v>
      </c>
      <c r="C16" s="68" t="s">
        <v>1225</v>
      </c>
      <c r="D16" s="68" t="s">
        <v>1324</v>
      </c>
      <c r="E16" s="129">
        <v>7523.55</v>
      </c>
      <c r="F16" s="126">
        <v>0.29799999999999999</v>
      </c>
      <c r="G16" s="130">
        <v>46587</v>
      </c>
      <c r="H16" s="132">
        <v>1</v>
      </c>
    </row>
    <row r="17" spans="1:8" x14ac:dyDescent="0.2">
      <c r="A17" s="68">
        <v>100197924</v>
      </c>
      <c r="B17" s="68" t="s">
        <v>1958</v>
      </c>
      <c r="C17" s="68" t="s">
        <v>1225</v>
      </c>
      <c r="D17" s="68" t="s">
        <v>1324</v>
      </c>
      <c r="E17" s="129">
        <v>6979.32</v>
      </c>
      <c r="F17" s="126">
        <v>0.313</v>
      </c>
      <c r="G17" s="130">
        <v>46587</v>
      </c>
      <c r="H17" s="132">
        <v>1</v>
      </c>
    </row>
    <row r="18" spans="1:8" x14ac:dyDescent="0.2">
      <c r="A18" s="68">
        <v>100197953</v>
      </c>
      <c r="B18" s="68" t="s">
        <v>1959</v>
      </c>
      <c r="C18" s="68" t="s">
        <v>1225</v>
      </c>
      <c r="D18" s="68" t="s">
        <v>1324</v>
      </c>
      <c r="E18" s="129">
        <v>6979.32</v>
      </c>
      <c r="F18" s="126">
        <v>0.313</v>
      </c>
      <c r="G18" s="130">
        <v>46587</v>
      </c>
      <c r="H18" s="132">
        <v>1</v>
      </c>
    </row>
    <row r="19" spans="1:8" x14ac:dyDescent="0.2">
      <c r="A19" s="68">
        <v>100099167</v>
      </c>
      <c r="B19" s="68" t="s">
        <v>1475</v>
      </c>
      <c r="C19" s="68" t="s">
        <v>1225</v>
      </c>
      <c r="D19" s="68" t="s">
        <v>1324</v>
      </c>
      <c r="E19" s="129">
        <v>6743.88</v>
      </c>
      <c r="F19" s="126">
        <v>0.40899999999999997</v>
      </c>
      <c r="G19" s="130">
        <v>46587</v>
      </c>
      <c r="H19" s="132">
        <v>1</v>
      </c>
    </row>
    <row r="20" spans="1:8" x14ac:dyDescent="0.2">
      <c r="A20" s="68">
        <v>11006700</v>
      </c>
      <c r="B20" s="68" t="s">
        <v>1960</v>
      </c>
      <c r="C20" s="68" t="s">
        <v>1225</v>
      </c>
      <c r="D20" s="68" t="s">
        <v>1324</v>
      </c>
      <c r="E20" s="129">
        <v>6750.08</v>
      </c>
      <c r="F20" s="126">
        <v>0.40899999999999997</v>
      </c>
      <c r="G20" s="130">
        <v>46587</v>
      </c>
      <c r="H20" s="132">
        <v>1</v>
      </c>
    </row>
    <row r="21" spans="1:8" x14ac:dyDescent="0.2">
      <c r="A21" s="68">
        <v>11020000</v>
      </c>
      <c r="B21" s="68" t="s">
        <v>2031</v>
      </c>
      <c r="C21" s="68" t="s">
        <v>1225</v>
      </c>
      <c r="D21" s="68" t="s">
        <v>2032</v>
      </c>
      <c r="E21" s="129">
        <v>2439.02</v>
      </c>
      <c r="F21" s="126" t="s">
        <v>1942</v>
      </c>
      <c r="G21" s="136" t="s">
        <v>1942</v>
      </c>
      <c r="H21" s="137" t="s">
        <v>1942</v>
      </c>
    </row>
    <row r="22" spans="1:8" x14ac:dyDescent="0.2">
      <c r="A22" s="68">
        <v>11019400</v>
      </c>
      <c r="B22" s="68" t="s">
        <v>1606</v>
      </c>
      <c r="C22" s="68" t="s">
        <v>1225</v>
      </c>
      <c r="D22" s="68" t="s">
        <v>1324</v>
      </c>
      <c r="E22" s="129">
        <v>7029.59</v>
      </c>
      <c r="F22" s="126">
        <v>0.28899999999999998</v>
      </c>
      <c r="G22" s="130">
        <v>46587</v>
      </c>
      <c r="H22" s="132">
        <v>1</v>
      </c>
    </row>
    <row r="23" spans="1:8" x14ac:dyDescent="0.2">
      <c r="A23" s="68">
        <v>11017100</v>
      </c>
      <c r="B23" s="68" t="s">
        <v>1607</v>
      </c>
      <c r="C23" s="68" t="s">
        <v>1225</v>
      </c>
      <c r="D23" s="68" t="s">
        <v>1324</v>
      </c>
      <c r="E23" s="129">
        <v>7022.36</v>
      </c>
      <c r="F23" s="126">
        <v>0.28899999999999998</v>
      </c>
      <c r="G23" s="130">
        <v>46587</v>
      </c>
      <c r="H23" s="132">
        <v>1</v>
      </c>
    </row>
    <row r="24" spans="1:8" x14ac:dyDescent="0.2">
      <c r="A24" s="68">
        <v>100079350</v>
      </c>
      <c r="B24" s="68" t="s">
        <v>1476</v>
      </c>
      <c r="C24" s="68" t="s">
        <v>1225</v>
      </c>
      <c r="D24" s="68" t="s">
        <v>1324</v>
      </c>
      <c r="E24" s="129">
        <v>7025.54</v>
      </c>
      <c r="F24" s="126">
        <v>0.28899999999999998</v>
      </c>
      <c r="G24" s="130">
        <v>46587</v>
      </c>
      <c r="H24" s="132">
        <v>1</v>
      </c>
    </row>
    <row r="25" spans="1:8" x14ac:dyDescent="0.2">
      <c r="A25" s="68">
        <v>100197944</v>
      </c>
      <c r="B25" s="68" t="s">
        <v>1961</v>
      </c>
      <c r="C25" s="68" t="s">
        <v>1225</v>
      </c>
      <c r="D25" s="68" t="s">
        <v>1324</v>
      </c>
      <c r="E25" s="129">
        <v>6979.32</v>
      </c>
      <c r="F25" s="126">
        <v>0.313</v>
      </c>
      <c r="G25" s="130">
        <v>46587</v>
      </c>
      <c r="H25" s="132">
        <v>1</v>
      </c>
    </row>
    <row r="26" spans="1:8" x14ac:dyDescent="0.2">
      <c r="A26" s="68">
        <v>11009500</v>
      </c>
      <c r="B26" s="68" t="s">
        <v>1962</v>
      </c>
      <c r="C26" s="68" t="s">
        <v>1225</v>
      </c>
      <c r="D26" s="68" t="s">
        <v>1324</v>
      </c>
      <c r="E26" s="129">
        <v>7062.83</v>
      </c>
      <c r="F26" s="126">
        <v>0.55500000000000005</v>
      </c>
      <c r="G26" s="130">
        <v>46587</v>
      </c>
      <c r="H26" s="132">
        <v>1</v>
      </c>
    </row>
    <row r="27" spans="1:8" x14ac:dyDescent="0.2">
      <c r="A27" s="68">
        <v>11018900</v>
      </c>
      <c r="B27" s="68" t="s">
        <v>1931</v>
      </c>
      <c r="C27" s="68" t="s">
        <v>1225</v>
      </c>
      <c r="D27" s="68" t="s">
        <v>1232</v>
      </c>
      <c r="E27" s="129">
        <v>8211.65</v>
      </c>
      <c r="F27" s="126">
        <v>0.43180000000000002</v>
      </c>
      <c r="G27" s="130">
        <v>300</v>
      </c>
      <c r="H27" s="132">
        <v>1</v>
      </c>
    </row>
    <row r="28" spans="1:8" x14ac:dyDescent="0.2">
      <c r="A28" s="68">
        <v>11013300</v>
      </c>
      <c r="B28" s="68" t="s">
        <v>1932</v>
      </c>
      <c r="C28" s="68" t="s">
        <v>1225</v>
      </c>
      <c r="D28" s="68" t="s">
        <v>1324</v>
      </c>
      <c r="E28" s="129">
        <v>6600.69</v>
      </c>
      <c r="F28" s="126">
        <v>0.48799999999999999</v>
      </c>
      <c r="G28" s="130">
        <v>46587</v>
      </c>
      <c r="H28" s="132">
        <v>1</v>
      </c>
    </row>
    <row r="29" spans="1:8" x14ac:dyDescent="0.2">
      <c r="A29" s="68">
        <v>11018100</v>
      </c>
      <c r="B29" s="68" t="s">
        <v>1325</v>
      </c>
      <c r="C29" s="68" t="s">
        <v>1225</v>
      </c>
      <c r="D29" s="68" t="s">
        <v>1232</v>
      </c>
      <c r="E29" s="129">
        <v>10938.19</v>
      </c>
      <c r="F29" s="126">
        <v>0.53480000000000005</v>
      </c>
      <c r="G29" s="130">
        <v>300</v>
      </c>
      <c r="H29" s="132">
        <v>1</v>
      </c>
    </row>
    <row r="30" spans="1:8" x14ac:dyDescent="0.2">
      <c r="A30" s="68">
        <v>11006400</v>
      </c>
      <c r="B30" s="68" t="s">
        <v>1933</v>
      </c>
      <c r="C30" s="68" t="s">
        <v>1225</v>
      </c>
      <c r="D30" s="68" t="s">
        <v>1232</v>
      </c>
      <c r="E30" s="129">
        <v>9066.4500000000007</v>
      </c>
      <c r="F30" s="126">
        <v>0.48909999999999998</v>
      </c>
      <c r="G30" s="130">
        <v>300</v>
      </c>
      <c r="H30" s="132">
        <v>1</v>
      </c>
    </row>
    <row r="31" spans="1:8" x14ac:dyDescent="0.2">
      <c r="A31" s="68">
        <v>11007300</v>
      </c>
      <c r="B31" s="68" t="s">
        <v>1963</v>
      </c>
      <c r="C31" s="68" t="s">
        <v>1225</v>
      </c>
      <c r="D31" s="68" t="s">
        <v>1232</v>
      </c>
      <c r="E31" s="129">
        <v>8550.51</v>
      </c>
      <c r="F31" s="126">
        <v>0.81279999999999997</v>
      </c>
      <c r="G31" s="130">
        <v>300</v>
      </c>
      <c r="H31" s="132">
        <v>1</v>
      </c>
    </row>
    <row r="32" spans="1:8" x14ac:dyDescent="0.2">
      <c r="A32" s="68">
        <v>11000700</v>
      </c>
      <c r="B32" s="68" t="s">
        <v>1964</v>
      </c>
      <c r="C32" s="68" t="s">
        <v>1225</v>
      </c>
      <c r="D32" s="68" t="s">
        <v>1324</v>
      </c>
      <c r="E32" s="129">
        <v>6633.1</v>
      </c>
      <c r="F32" s="126">
        <v>0.38700000000000001</v>
      </c>
      <c r="G32" s="130">
        <v>46587</v>
      </c>
      <c r="H32" s="132">
        <v>1</v>
      </c>
    </row>
    <row r="33" spans="1:8" x14ac:dyDescent="0.2">
      <c r="A33" s="68">
        <v>11008800</v>
      </c>
      <c r="B33" s="68" t="s">
        <v>1934</v>
      </c>
      <c r="C33" s="68" t="s">
        <v>1225</v>
      </c>
      <c r="D33" s="68" t="s">
        <v>1324</v>
      </c>
      <c r="E33" s="129">
        <v>6600.69</v>
      </c>
      <c r="F33" s="126">
        <v>0.42099999999999999</v>
      </c>
      <c r="G33" s="130">
        <v>46587</v>
      </c>
      <c r="H33" s="132">
        <v>1</v>
      </c>
    </row>
    <row r="34" spans="1:8" x14ac:dyDescent="0.2">
      <c r="A34" s="68">
        <v>11006500</v>
      </c>
      <c r="B34" s="68" t="s">
        <v>1965</v>
      </c>
      <c r="C34" s="68" t="s">
        <v>1225</v>
      </c>
      <c r="D34" s="68" t="s">
        <v>1232</v>
      </c>
      <c r="E34" s="129">
        <v>16687.43</v>
      </c>
      <c r="F34" s="126">
        <v>0.56069999999999998</v>
      </c>
      <c r="G34" s="130">
        <v>300</v>
      </c>
      <c r="H34" s="132">
        <v>1</v>
      </c>
    </row>
    <row r="35" spans="1:8" x14ac:dyDescent="0.2">
      <c r="A35" s="68">
        <v>11006100</v>
      </c>
      <c r="B35" s="68" t="s">
        <v>1966</v>
      </c>
      <c r="C35" s="68" t="s">
        <v>1225</v>
      </c>
      <c r="D35" s="68" t="s">
        <v>1324</v>
      </c>
      <c r="E35" s="129">
        <v>6605.93</v>
      </c>
      <c r="F35" s="126">
        <v>0.40899999999999997</v>
      </c>
      <c r="G35" s="130">
        <v>46587</v>
      </c>
      <c r="H35" s="132">
        <v>1</v>
      </c>
    </row>
    <row r="36" spans="1:8" x14ac:dyDescent="0.2">
      <c r="A36" s="68">
        <v>100095321</v>
      </c>
      <c r="B36" s="68" t="s">
        <v>1967</v>
      </c>
      <c r="C36" s="68" t="s">
        <v>1225</v>
      </c>
      <c r="D36" s="68" t="s">
        <v>1324</v>
      </c>
      <c r="E36" s="129">
        <v>6884.31</v>
      </c>
      <c r="F36" s="126">
        <v>0.35</v>
      </c>
      <c r="G36" s="130">
        <v>46587</v>
      </c>
      <c r="H36" s="132">
        <v>1</v>
      </c>
    </row>
    <row r="37" spans="1:8" x14ac:dyDescent="0.2">
      <c r="A37" s="68">
        <v>11000800</v>
      </c>
      <c r="B37" s="68" t="s">
        <v>1968</v>
      </c>
      <c r="C37" s="68" t="s">
        <v>1225</v>
      </c>
      <c r="D37" s="68" t="s">
        <v>1232</v>
      </c>
      <c r="E37" s="129">
        <v>8218.4699999999993</v>
      </c>
      <c r="F37" s="126">
        <v>0.56589999999999996</v>
      </c>
      <c r="G37" s="130">
        <v>300</v>
      </c>
      <c r="H37" s="132">
        <v>1</v>
      </c>
    </row>
    <row r="38" spans="1:8" x14ac:dyDescent="0.2">
      <c r="A38" s="68">
        <v>11008500</v>
      </c>
      <c r="B38" s="68" t="s">
        <v>1326</v>
      </c>
      <c r="C38" s="68" t="s">
        <v>1225</v>
      </c>
      <c r="D38" s="68" t="s">
        <v>1324</v>
      </c>
      <c r="E38" s="129">
        <v>6884.02</v>
      </c>
      <c r="F38" s="126">
        <v>0.35</v>
      </c>
      <c r="G38" s="130">
        <v>46587</v>
      </c>
      <c r="H38" s="132">
        <v>1</v>
      </c>
    </row>
    <row r="39" spans="1:8" x14ac:dyDescent="0.2">
      <c r="A39" s="68">
        <v>11023500</v>
      </c>
      <c r="B39" s="68" t="s">
        <v>1327</v>
      </c>
      <c r="C39" s="68" t="s">
        <v>1225</v>
      </c>
      <c r="D39" s="68" t="s">
        <v>1324</v>
      </c>
      <c r="E39" s="129">
        <v>6634.88</v>
      </c>
      <c r="F39" s="126">
        <v>0.33100000000000002</v>
      </c>
      <c r="G39" s="130">
        <v>46587</v>
      </c>
      <c r="H39" s="132">
        <v>1</v>
      </c>
    </row>
    <row r="40" spans="1:8" x14ac:dyDescent="0.2">
      <c r="A40" s="68">
        <v>11021600</v>
      </c>
      <c r="B40" s="68" t="s">
        <v>1328</v>
      </c>
      <c r="C40" s="68" t="s">
        <v>1225</v>
      </c>
      <c r="D40" s="68" t="s">
        <v>1324</v>
      </c>
      <c r="E40" s="129">
        <v>7295.84</v>
      </c>
      <c r="F40" s="126">
        <v>0.32</v>
      </c>
      <c r="G40" s="130">
        <v>46587</v>
      </c>
      <c r="H40" s="132">
        <v>1</v>
      </c>
    </row>
    <row r="41" spans="1:8" x14ac:dyDescent="0.2">
      <c r="A41" s="68">
        <v>100091842</v>
      </c>
      <c r="B41" s="68" t="s">
        <v>1608</v>
      </c>
      <c r="C41" s="68" t="s">
        <v>1225</v>
      </c>
      <c r="D41" s="68" t="s">
        <v>1324</v>
      </c>
      <c r="E41" s="129">
        <v>6618</v>
      </c>
      <c r="F41" s="126">
        <v>0.315</v>
      </c>
      <c r="G41" s="130">
        <v>46587</v>
      </c>
      <c r="H41" s="132">
        <v>1</v>
      </c>
    </row>
    <row r="42" spans="1:8" x14ac:dyDescent="0.2">
      <c r="A42" s="68">
        <v>100013538</v>
      </c>
      <c r="B42" s="68" t="s">
        <v>1969</v>
      </c>
      <c r="C42" s="68" t="s">
        <v>1225</v>
      </c>
      <c r="D42" s="68" t="s">
        <v>1324</v>
      </c>
      <c r="E42" s="129">
        <v>6890.1</v>
      </c>
      <c r="F42" s="126">
        <v>0.29699999999999999</v>
      </c>
      <c r="G42" s="130">
        <v>46587</v>
      </c>
      <c r="H42" s="132">
        <v>1</v>
      </c>
    </row>
    <row r="43" spans="1:8" x14ac:dyDescent="0.2">
      <c r="A43" s="68">
        <v>11009200</v>
      </c>
      <c r="B43" s="68" t="s">
        <v>1970</v>
      </c>
      <c r="C43" s="68" t="s">
        <v>1225</v>
      </c>
      <c r="D43" s="68" t="s">
        <v>1324</v>
      </c>
      <c r="E43" s="129">
        <v>6981.68</v>
      </c>
      <c r="F43" s="126">
        <v>0.33600000000000002</v>
      </c>
      <c r="G43" s="130">
        <v>46587</v>
      </c>
      <c r="H43" s="132">
        <v>1</v>
      </c>
    </row>
    <row r="44" spans="1:8" x14ac:dyDescent="0.2">
      <c r="A44" s="68">
        <v>11022500</v>
      </c>
      <c r="B44" s="68" t="s">
        <v>1329</v>
      </c>
      <c r="C44" s="68" t="s">
        <v>1225</v>
      </c>
      <c r="D44" s="68" t="s">
        <v>1324</v>
      </c>
      <c r="E44" s="129">
        <v>7217.87</v>
      </c>
      <c r="F44" s="126">
        <v>0.27500000000000002</v>
      </c>
      <c r="G44" s="130">
        <v>46587</v>
      </c>
      <c r="H44" s="132">
        <v>1</v>
      </c>
    </row>
    <row r="45" spans="1:8" x14ac:dyDescent="0.2">
      <c r="A45" s="68">
        <v>100190675</v>
      </c>
      <c r="B45" s="68" t="s">
        <v>1971</v>
      </c>
      <c r="C45" s="68" t="s">
        <v>1225</v>
      </c>
      <c r="D45" s="68" t="s">
        <v>1324</v>
      </c>
      <c r="E45" s="129">
        <v>6979.32</v>
      </c>
      <c r="F45" s="126">
        <v>0.313</v>
      </c>
      <c r="G45" s="130">
        <v>46587</v>
      </c>
      <c r="H45" s="132">
        <v>1</v>
      </c>
    </row>
    <row r="46" spans="1:8" x14ac:dyDescent="0.2">
      <c r="A46" s="68">
        <v>11024300</v>
      </c>
      <c r="B46" s="68" t="s">
        <v>1972</v>
      </c>
      <c r="C46" s="68" t="s">
        <v>1225</v>
      </c>
      <c r="D46" s="68" t="s">
        <v>1324</v>
      </c>
      <c r="E46" s="129">
        <v>6600.69</v>
      </c>
      <c r="F46" s="126">
        <v>0.34599999999999997</v>
      </c>
      <c r="G46" s="130">
        <v>46587</v>
      </c>
      <c r="H46" s="132">
        <v>1</v>
      </c>
    </row>
    <row r="47" spans="1:8" x14ac:dyDescent="0.2">
      <c r="A47" s="68">
        <v>100009852</v>
      </c>
      <c r="B47" s="68" t="s">
        <v>1973</v>
      </c>
      <c r="C47" s="68" t="s">
        <v>1225</v>
      </c>
      <c r="D47" s="68" t="s">
        <v>1324</v>
      </c>
      <c r="E47" s="129">
        <v>6981.68</v>
      </c>
      <c r="F47" s="126">
        <v>0.32900000000000001</v>
      </c>
      <c r="G47" s="130">
        <v>46587</v>
      </c>
      <c r="H47" s="132">
        <v>1</v>
      </c>
    </row>
    <row r="48" spans="1:8" x14ac:dyDescent="0.2">
      <c r="A48" s="68">
        <v>11008900</v>
      </c>
      <c r="B48" s="68" t="s">
        <v>1330</v>
      </c>
      <c r="C48" s="68" t="s">
        <v>1225</v>
      </c>
      <c r="D48" s="68" t="s">
        <v>1324</v>
      </c>
      <c r="E48" s="129">
        <v>6600.69</v>
      </c>
      <c r="F48" s="126">
        <v>0.36199999999999999</v>
      </c>
      <c r="G48" s="130">
        <v>46587</v>
      </c>
      <c r="H48" s="132">
        <v>1</v>
      </c>
    </row>
    <row r="49" spans="1:8" x14ac:dyDescent="0.2">
      <c r="A49" s="68">
        <v>11010900</v>
      </c>
      <c r="B49" s="68" t="s">
        <v>1331</v>
      </c>
      <c r="C49" s="68" t="s">
        <v>1225</v>
      </c>
      <c r="D49" s="68" t="s">
        <v>1324</v>
      </c>
      <c r="E49" s="129">
        <v>7217.11</v>
      </c>
      <c r="F49" s="126">
        <v>0.313</v>
      </c>
      <c r="G49" s="130">
        <v>46587</v>
      </c>
      <c r="H49" s="132">
        <v>1</v>
      </c>
    </row>
    <row r="50" spans="1:8" x14ac:dyDescent="0.2">
      <c r="A50" s="68">
        <v>10062800</v>
      </c>
      <c r="B50" s="68" t="s">
        <v>2033</v>
      </c>
      <c r="C50" s="68" t="s">
        <v>1225</v>
      </c>
      <c r="D50" s="68" t="s">
        <v>2034</v>
      </c>
      <c r="E50" s="129">
        <v>1138.6300000000001</v>
      </c>
      <c r="F50" s="126" t="s">
        <v>1942</v>
      </c>
      <c r="G50" s="136" t="s">
        <v>1942</v>
      </c>
      <c r="H50" s="137" t="s">
        <v>1942</v>
      </c>
    </row>
    <row r="51" spans="1:8" x14ac:dyDescent="0.2">
      <c r="A51" s="68">
        <v>100203316</v>
      </c>
      <c r="B51" s="68" t="s">
        <v>1332</v>
      </c>
      <c r="C51" s="68" t="s">
        <v>1225</v>
      </c>
      <c r="D51" s="68" t="s">
        <v>1324</v>
      </c>
      <c r="E51" s="129">
        <v>6815.32</v>
      </c>
      <c r="F51" s="126">
        <v>0.33300000000000002</v>
      </c>
      <c r="G51" s="130">
        <v>46587</v>
      </c>
      <c r="H51" s="132">
        <v>1</v>
      </c>
    </row>
    <row r="52" spans="1:8" x14ac:dyDescent="0.2">
      <c r="A52" s="68">
        <v>11020400</v>
      </c>
      <c r="B52" s="68" t="s">
        <v>1609</v>
      </c>
      <c r="C52" s="68" t="s">
        <v>1225</v>
      </c>
      <c r="D52" s="68" t="s">
        <v>1324</v>
      </c>
      <c r="E52" s="129">
        <v>7451.82</v>
      </c>
      <c r="F52" s="126">
        <v>0.223</v>
      </c>
      <c r="G52" s="130">
        <v>46587</v>
      </c>
      <c r="H52" s="132">
        <v>1</v>
      </c>
    </row>
    <row r="53" spans="1:8" x14ac:dyDescent="0.2">
      <c r="A53" s="68">
        <v>11017200</v>
      </c>
      <c r="B53" s="68" t="s">
        <v>1974</v>
      </c>
      <c r="C53" s="68" t="s">
        <v>1225</v>
      </c>
      <c r="D53" s="68" t="s">
        <v>1324</v>
      </c>
      <c r="E53" s="129">
        <v>7504.65</v>
      </c>
      <c r="F53" s="126">
        <v>0.223</v>
      </c>
      <c r="G53" s="130">
        <v>46587</v>
      </c>
      <c r="H53" s="132">
        <v>1</v>
      </c>
    </row>
    <row r="54" spans="1:8" x14ac:dyDescent="0.2">
      <c r="A54" s="68">
        <v>100061838</v>
      </c>
      <c r="B54" s="68" t="s">
        <v>1610</v>
      </c>
      <c r="C54" s="68" t="s">
        <v>1225</v>
      </c>
      <c r="D54" s="68" t="s">
        <v>1324</v>
      </c>
      <c r="E54" s="129">
        <v>7430.63</v>
      </c>
      <c r="F54" s="126">
        <v>0.223</v>
      </c>
      <c r="G54" s="130">
        <v>46587</v>
      </c>
      <c r="H54" s="132">
        <v>1</v>
      </c>
    </row>
    <row r="55" spans="1:8" x14ac:dyDescent="0.2">
      <c r="A55" s="68">
        <v>11017300</v>
      </c>
      <c r="B55" s="68" t="s">
        <v>1975</v>
      </c>
      <c r="C55" s="68" t="s">
        <v>1225</v>
      </c>
      <c r="D55" s="68" t="s">
        <v>1324</v>
      </c>
      <c r="E55" s="129">
        <v>6878.42</v>
      </c>
      <c r="F55" s="126">
        <v>0.23799999999999999</v>
      </c>
      <c r="G55" s="130">
        <v>46587</v>
      </c>
      <c r="H55" s="132">
        <v>1</v>
      </c>
    </row>
    <row r="56" spans="1:8" x14ac:dyDescent="0.2">
      <c r="A56" s="68">
        <v>11024600</v>
      </c>
      <c r="B56" s="68" t="s">
        <v>1617</v>
      </c>
      <c r="C56" s="68" t="s">
        <v>1225</v>
      </c>
      <c r="D56" s="68" t="s">
        <v>1232</v>
      </c>
      <c r="E56" s="129">
        <v>5923.47</v>
      </c>
      <c r="F56" s="126">
        <v>0.61990000000000001</v>
      </c>
      <c r="G56" s="130">
        <v>300</v>
      </c>
      <c r="H56" s="132">
        <v>1</v>
      </c>
    </row>
    <row r="57" spans="1:8" x14ac:dyDescent="0.2">
      <c r="A57" s="68">
        <v>11010200</v>
      </c>
      <c r="B57" s="68" t="s">
        <v>1333</v>
      </c>
      <c r="C57" s="68" t="s">
        <v>1225</v>
      </c>
      <c r="D57" s="68" t="s">
        <v>1324</v>
      </c>
      <c r="E57" s="129">
        <v>6634.88</v>
      </c>
      <c r="F57" s="126">
        <v>0.39</v>
      </c>
      <c r="G57" s="130">
        <v>46587</v>
      </c>
      <c r="H57" s="132">
        <v>1</v>
      </c>
    </row>
    <row r="58" spans="1:8" x14ac:dyDescent="0.2">
      <c r="A58" s="68">
        <v>10065900</v>
      </c>
      <c r="B58" s="68" t="s">
        <v>2035</v>
      </c>
      <c r="C58" s="68" t="s">
        <v>1225</v>
      </c>
      <c r="D58" s="68" t="s">
        <v>2034</v>
      </c>
      <c r="E58" s="129">
        <v>1146.96</v>
      </c>
      <c r="F58" s="126" t="s">
        <v>1942</v>
      </c>
      <c r="G58" s="136" t="s">
        <v>1942</v>
      </c>
      <c r="H58" s="137" t="s">
        <v>1942</v>
      </c>
    </row>
    <row r="59" spans="1:8" x14ac:dyDescent="0.2">
      <c r="A59" s="68">
        <v>11014000</v>
      </c>
      <c r="B59" s="68" t="s">
        <v>1334</v>
      </c>
      <c r="C59" s="68" t="s">
        <v>1225</v>
      </c>
      <c r="D59" s="68" t="s">
        <v>1324</v>
      </c>
      <c r="E59" s="129">
        <v>6981.68</v>
      </c>
      <c r="F59" s="126">
        <v>0.24199999999999999</v>
      </c>
      <c r="G59" s="130">
        <v>46587</v>
      </c>
      <c r="H59" s="132">
        <v>1</v>
      </c>
    </row>
    <row r="60" spans="1:8" x14ac:dyDescent="0.2">
      <c r="A60" s="68">
        <v>11018300</v>
      </c>
      <c r="B60" s="68" t="s">
        <v>1335</v>
      </c>
      <c r="C60" s="68" t="s">
        <v>1225</v>
      </c>
      <c r="D60" s="68" t="s">
        <v>1232</v>
      </c>
      <c r="E60" s="129">
        <v>22131.8</v>
      </c>
      <c r="F60" s="126">
        <v>0.94930000000000003</v>
      </c>
      <c r="G60" s="130">
        <v>300</v>
      </c>
      <c r="H60" s="132">
        <v>1</v>
      </c>
    </row>
    <row r="61" spans="1:8" x14ac:dyDescent="0.2">
      <c r="A61" s="68">
        <v>10064500</v>
      </c>
      <c r="B61" s="68" t="s">
        <v>2036</v>
      </c>
      <c r="C61" s="68" t="s">
        <v>1225</v>
      </c>
      <c r="D61" s="68" t="s">
        <v>2034</v>
      </c>
      <c r="E61" s="129">
        <v>1093.21</v>
      </c>
      <c r="F61" s="126" t="s">
        <v>1942</v>
      </c>
      <c r="G61" s="136" t="s">
        <v>1942</v>
      </c>
      <c r="H61" s="137" t="s">
        <v>1942</v>
      </c>
    </row>
    <row r="62" spans="1:8" x14ac:dyDescent="0.2">
      <c r="A62" s="68">
        <v>11016600</v>
      </c>
      <c r="B62" s="68" t="s">
        <v>1336</v>
      </c>
      <c r="C62" s="68" t="s">
        <v>1225</v>
      </c>
      <c r="D62" s="68" t="s">
        <v>1232</v>
      </c>
      <c r="E62" s="129">
        <v>15950.44</v>
      </c>
      <c r="F62" s="126">
        <v>0.69410000000000005</v>
      </c>
      <c r="G62" s="130">
        <v>300</v>
      </c>
      <c r="H62" s="132">
        <v>1</v>
      </c>
    </row>
    <row r="63" spans="1:8" x14ac:dyDescent="0.2">
      <c r="A63" s="68">
        <v>11021800</v>
      </c>
      <c r="B63" s="68" t="s">
        <v>1337</v>
      </c>
      <c r="C63" s="68" t="s">
        <v>1226</v>
      </c>
      <c r="D63" s="68" t="s">
        <v>1324</v>
      </c>
      <c r="E63" s="129">
        <v>7351.57</v>
      </c>
      <c r="F63" s="126">
        <v>0.40970000000000001</v>
      </c>
      <c r="G63" s="130">
        <v>46587</v>
      </c>
      <c r="H63" s="132">
        <v>1</v>
      </c>
    </row>
    <row r="64" spans="1:8" x14ac:dyDescent="0.2">
      <c r="A64" s="68">
        <v>11021900</v>
      </c>
      <c r="B64" s="68" t="s">
        <v>1943</v>
      </c>
      <c r="C64" s="68" t="s">
        <v>1226</v>
      </c>
      <c r="D64" s="68" t="s">
        <v>1324</v>
      </c>
      <c r="E64" s="129">
        <v>6979.32</v>
      </c>
      <c r="F64" s="126">
        <v>0.313</v>
      </c>
      <c r="G64" s="130">
        <v>46587</v>
      </c>
      <c r="H64" s="132">
        <v>1</v>
      </c>
    </row>
    <row r="65" spans="1:8" x14ac:dyDescent="0.2">
      <c r="A65" s="68">
        <v>11019700</v>
      </c>
      <c r="B65" s="68" t="s">
        <v>1338</v>
      </c>
      <c r="C65" s="68" t="s">
        <v>1225</v>
      </c>
      <c r="D65" s="68" t="s">
        <v>1324</v>
      </c>
      <c r="E65" s="129">
        <v>8523.17</v>
      </c>
      <c r="F65" s="126">
        <v>0.50229999999999997</v>
      </c>
      <c r="G65" s="130">
        <v>46587</v>
      </c>
      <c r="H65" s="132">
        <v>1.3</v>
      </c>
    </row>
    <row r="66" spans="1:8" x14ac:dyDescent="0.2">
      <c r="A66" s="68">
        <v>11023400</v>
      </c>
      <c r="B66" s="68" t="s">
        <v>1339</v>
      </c>
      <c r="C66" s="68" t="s">
        <v>1225</v>
      </c>
      <c r="D66" s="68" t="s">
        <v>1324</v>
      </c>
      <c r="E66" s="129">
        <v>6739.16</v>
      </c>
      <c r="F66" s="126">
        <v>0.71489999999999998</v>
      </c>
      <c r="G66" s="130">
        <v>46587</v>
      </c>
      <c r="H66" s="132">
        <v>1</v>
      </c>
    </row>
    <row r="67" spans="1:8" x14ac:dyDescent="0.2">
      <c r="A67" s="68">
        <v>11016900</v>
      </c>
      <c r="B67" s="68" t="s">
        <v>1340</v>
      </c>
      <c r="C67" s="68" t="s">
        <v>1225</v>
      </c>
      <c r="D67" s="68" t="s">
        <v>1232</v>
      </c>
      <c r="E67" s="129">
        <v>13829.7</v>
      </c>
      <c r="F67" s="126">
        <v>0.71750000000000003</v>
      </c>
      <c r="G67" s="130">
        <v>300</v>
      </c>
      <c r="H67" s="132">
        <v>1</v>
      </c>
    </row>
    <row r="68" spans="1:8" x14ac:dyDescent="0.2">
      <c r="A68" s="68">
        <v>11011600</v>
      </c>
      <c r="B68" s="68" t="s">
        <v>1341</v>
      </c>
      <c r="C68" s="68" t="s">
        <v>1225</v>
      </c>
      <c r="D68" s="68" t="s">
        <v>1232</v>
      </c>
      <c r="E68" s="129">
        <v>8116.57</v>
      </c>
      <c r="F68" s="126">
        <v>0.54269999999999996</v>
      </c>
      <c r="G68" s="130">
        <v>300</v>
      </c>
      <c r="H68" s="132">
        <v>1</v>
      </c>
    </row>
    <row r="69" spans="1:8" x14ac:dyDescent="0.2">
      <c r="A69" s="68">
        <v>11002900</v>
      </c>
      <c r="B69" s="68" t="s">
        <v>1342</v>
      </c>
      <c r="C69" s="68" t="s">
        <v>1227</v>
      </c>
      <c r="D69" s="68" t="s">
        <v>1324</v>
      </c>
      <c r="E69" s="129">
        <v>6293.46</v>
      </c>
      <c r="F69" s="126">
        <v>0.33600000000000002</v>
      </c>
      <c r="G69" s="130">
        <v>46587</v>
      </c>
      <c r="H69" s="132">
        <v>1</v>
      </c>
    </row>
    <row r="70" spans="1:8" x14ac:dyDescent="0.2">
      <c r="A70" s="68">
        <v>11018400</v>
      </c>
      <c r="B70" s="68" t="s">
        <v>1343</v>
      </c>
      <c r="C70" s="68" t="s">
        <v>1225</v>
      </c>
      <c r="D70" s="68" t="s">
        <v>1232</v>
      </c>
      <c r="E70" s="129">
        <v>9192.3700000000008</v>
      </c>
      <c r="F70" s="126">
        <v>0.6512</v>
      </c>
      <c r="G70" s="130">
        <v>300</v>
      </c>
      <c r="H70" s="132">
        <v>1</v>
      </c>
    </row>
    <row r="71" spans="1:8" x14ac:dyDescent="0.2">
      <c r="A71" s="68">
        <v>11008600</v>
      </c>
      <c r="B71" s="68" t="s">
        <v>1344</v>
      </c>
      <c r="C71" s="68" t="s">
        <v>1225</v>
      </c>
      <c r="D71" s="68" t="s">
        <v>1232</v>
      </c>
      <c r="E71" s="129">
        <v>5161.96</v>
      </c>
      <c r="F71" s="126">
        <v>0.49230000000000002</v>
      </c>
      <c r="G71" s="130">
        <v>300</v>
      </c>
      <c r="H71" s="132">
        <v>1</v>
      </c>
    </row>
    <row r="72" spans="1:8" x14ac:dyDescent="0.2">
      <c r="A72" s="68">
        <v>11005500</v>
      </c>
      <c r="B72" s="68" t="s">
        <v>1345</v>
      </c>
      <c r="C72" s="68" t="s">
        <v>1226</v>
      </c>
      <c r="D72" s="68" t="s">
        <v>1324</v>
      </c>
      <c r="E72" s="129">
        <v>7351.57</v>
      </c>
      <c r="F72" s="126">
        <v>0.28799999999999998</v>
      </c>
      <c r="G72" s="130">
        <v>46587</v>
      </c>
      <c r="H72" s="132">
        <v>1</v>
      </c>
    </row>
    <row r="73" spans="1:8" x14ac:dyDescent="0.2">
      <c r="A73" s="68">
        <v>10062400</v>
      </c>
      <c r="B73" s="68" t="s">
        <v>2037</v>
      </c>
      <c r="C73" s="68" t="s">
        <v>1225</v>
      </c>
      <c r="D73" s="68" t="s">
        <v>2034</v>
      </c>
      <c r="E73" s="129">
        <v>762.13</v>
      </c>
      <c r="F73" s="126" t="s">
        <v>1942</v>
      </c>
      <c r="G73" s="136" t="s">
        <v>1942</v>
      </c>
      <c r="H73" s="137" t="s">
        <v>1942</v>
      </c>
    </row>
    <row r="74" spans="1:8" x14ac:dyDescent="0.2">
      <c r="A74" s="68">
        <v>11011900</v>
      </c>
      <c r="B74" s="68" t="s">
        <v>1346</v>
      </c>
      <c r="C74" s="68" t="s">
        <v>1225</v>
      </c>
      <c r="D74" s="68" t="s">
        <v>1324</v>
      </c>
      <c r="E74" s="129">
        <v>6815.32</v>
      </c>
      <c r="F74" s="126">
        <v>0.43</v>
      </c>
      <c r="G74" s="130">
        <v>46587</v>
      </c>
      <c r="H74" s="132">
        <v>1</v>
      </c>
    </row>
    <row r="75" spans="1:8" x14ac:dyDescent="0.2">
      <c r="A75" s="68">
        <v>100209151</v>
      </c>
      <c r="B75" s="68" t="s">
        <v>2038</v>
      </c>
      <c r="C75" s="68" t="s">
        <v>1225</v>
      </c>
      <c r="D75" s="68" t="s">
        <v>2032</v>
      </c>
      <c r="E75" s="129">
        <v>1601.21</v>
      </c>
      <c r="F75" s="126" t="s">
        <v>1942</v>
      </c>
      <c r="G75" s="136" t="s">
        <v>1942</v>
      </c>
      <c r="H75" s="137" t="s">
        <v>1942</v>
      </c>
    </row>
    <row r="76" spans="1:8" x14ac:dyDescent="0.2">
      <c r="A76" s="68">
        <v>100182836</v>
      </c>
      <c r="B76" s="68" t="s">
        <v>1976</v>
      </c>
      <c r="C76" s="68" t="s">
        <v>1225</v>
      </c>
      <c r="D76" s="68" t="s">
        <v>1324</v>
      </c>
      <c r="E76" s="129">
        <v>6979.32</v>
      </c>
      <c r="F76" s="126">
        <v>0.313</v>
      </c>
      <c r="G76" s="130">
        <v>46587</v>
      </c>
      <c r="H76" s="132">
        <v>1</v>
      </c>
    </row>
    <row r="77" spans="1:8" x14ac:dyDescent="0.2">
      <c r="A77" s="68">
        <v>100134259</v>
      </c>
      <c r="B77" s="68" t="s">
        <v>1944</v>
      </c>
      <c r="C77" s="68" t="s">
        <v>1225</v>
      </c>
      <c r="D77" s="68" t="s">
        <v>1324</v>
      </c>
      <c r="E77" s="129">
        <v>6885.42</v>
      </c>
      <c r="F77" s="126">
        <v>0.88500000000000001</v>
      </c>
      <c r="G77" s="130">
        <v>46587</v>
      </c>
      <c r="H77" s="132">
        <v>1</v>
      </c>
    </row>
    <row r="78" spans="1:8" x14ac:dyDescent="0.2">
      <c r="A78" s="68">
        <v>100183379</v>
      </c>
      <c r="B78" s="68" t="s">
        <v>1977</v>
      </c>
      <c r="C78" s="68" t="s">
        <v>1225</v>
      </c>
      <c r="D78" s="68" t="s">
        <v>1324</v>
      </c>
      <c r="E78" s="129">
        <v>6979.32</v>
      </c>
      <c r="F78" s="126">
        <v>0.313</v>
      </c>
      <c r="G78" s="130">
        <v>46587</v>
      </c>
      <c r="H78" s="132">
        <v>1</v>
      </c>
    </row>
    <row r="79" spans="1:8" x14ac:dyDescent="0.2">
      <c r="A79" s="68">
        <v>100135070</v>
      </c>
      <c r="B79" s="68" t="s">
        <v>1945</v>
      </c>
      <c r="C79" s="68" t="s">
        <v>1225</v>
      </c>
      <c r="D79" s="68" t="s">
        <v>1324</v>
      </c>
      <c r="E79" s="129">
        <v>6979.32</v>
      </c>
      <c r="F79" s="126">
        <v>0.313</v>
      </c>
      <c r="G79" s="130">
        <v>46587</v>
      </c>
      <c r="H79" s="132">
        <v>1</v>
      </c>
    </row>
    <row r="80" spans="1:8" x14ac:dyDescent="0.2">
      <c r="A80" s="68">
        <v>11000400</v>
      </c>
      <c r="B80" s="68" t="s">
        <v>1347</v>
      </c>
      <c r="C80" s="68" t="s">
        <v>1225</v>
      </c>
      <c r="D80" s="68" t="s">
        <v>1324</v>
      </c>
      <c r="E80" s="129">
        <v>8254.6200000000008</v>
      </c>
      <c r="F80" s="126">
        <v>0.255</v>
      </c>
      <c r="G80" s="130">
        <v>46587</v>
      </c>
      <c r="H80" s="132">
        <v>1.3</v>
      </c>
    </row>
    <row r="81" spans="1:8" x14ac:dyDescent="0.2">
      <c r="A81" s="68">
        <v>11014300</v>
      </c>
      <c r="B81" s="68" t="s">
        <v>1978</v>
      </c>
      <c r="C81" s="68" t="s">
        <v>1225</v>
      </c>
      <c r="D81" s="68" t="s">
        <v>1324</v>
      </c>
      <c r="E81" s="129">
        <v>7155.02</v>
      </c>
      <c r="F81" s="126">
        <v>0.34799999999999998</v>
      </c>
      <c r="G81" s="130">
        <v>46587</v>
      </c>
      <c r="H81" s="132">
        <v>1</v>
      </c>
    </row>
    <row r="82" spans="1:8" x14ac:dyDescent="0.2">
      <c r="A82" s="68">
        <v>11007800</v>
      </c>
      <c r="B82" s="68" t="s">
        <v>1979</v>
      </c>
      <c r="C82" s="68" t="s">
        <v>1225</v>
      </c>
      <c r="D82" s="68" t="s">
        <v>1324</v>
      </c>
      <c r="E82" s="129">
        <v>7217.11</v>
      </c>
      <c r="F82" s="126">
        <v>0.35899999999999999</v>
      </c>
      <c r="G82" s="130">
        <v>46587</v>
      </c>
      <c r="H82" s="132">
        <v>1</v>
      </c>
    </row>
    <row r="83" spans="1:8" x14ac:dyDescent="0.2">
      <c r="A83" s="68">
        <v>11011200</v>
      </c>
      <c r="B83" s="68" t="s">
        <v>1980</v>
      </c>
      <c r="C83" s="68" t="s">
        <v>1225</v>
      </c>
      <c r="D83" s="68" t="s">
        <v>1324</v>
      </c>
      <c r="E83" s="129">
        <v>6869.84</v>
      </c>
      <c r="F83" s="126">
        <v>0.42299999999999999</v>
      </c>
      <c r="G83" s="130">
        <v>46587</v>
      </c>
      <c r="H83" s="132">
        <v>1</v>
      </c>
    </row>
    <row r="84" spans="1:8" x14ac:dyDescent="0.2">
      <c r="A84" s="68">
        <v>100187672</v>
      </c>
      <c r="B84" s="68" t="s">
        <v>2039</v>
      </c>
      <c r="C84" s="68" t="s">
        <v>1225</v>
      </c>
      <c r="D84" s="68" t="s">
        <v>2034</v>
      </c>
      <c r="E84" s="129">
        <v>2063.9499999999998</v>
      </c>
      <c r="F84" s="126" t="s">
        <v>1942</v>
      </c>
      <c r="G84" s="136" t="s">
        <v>1942</v>
      </c>
      <c r="H84" s="137" t="s">
        <v>1942</v>
      </c>
    </row>
    <row r="85" spans="1:8" x14ac:dyDescent="0.2">
      <c r="A85" s="68">
        <v>11018000</v>
      </c>
      <c r="B85" s="68" t="s">
        <v>1348</v>
      </c>
      <c r="C85" s="68" t="s">
        <v>1225</v>
      </c>
      <c r="D85" s="68" t="s">
        <v>1232</v>
      </c>
      <c r="E85" s="129">
        <v>11423.52</v>
      </c>
      <c r="F85" s="126">
        <v>0.78400000000000003</v>
      </c>
      <c r="G85" s="130">
        <v>300</v>
      </c>
      <c r="H85" s="132">
        <v>1</v>
      </c>
    </row>
    <row r="86" spans="1:8" x14ac:dyDescent="0.2">
      <c r="A86" s="68">
        <v>11015200</v>
      </c>
      <c r="B86" s="68" t="s">
        <v>1981</v>
      </c>
      <c r="C86" s="68" t="s">
        <v>1225</v>
      </c>
      <c r="D86" s="68" t="s">
        <v>1232</v>
      </c>
      <c r="E86" s="129">
        <v>11028.74</v>
      </c>
      <c r="F86" s="126">
        <v>0.84</v>
      </c>
      <c r="G86" s="130">
        <v>300</v>
      </c>
      <c r="H86" s="132">
        <v>1</v>
      </c>
    </row>
    <row r="87" spans="1:8" x14ac:dyDescent="0.2">
      <c r="A87" s="68">
        <v>11012900</v>
      </c>
      <c r="B87" s="68" t="s">
        <v>1611</v>
      </c>
      <c r="C87" s="68" t="s">
        <v>1225</v>
      </c>
      <c r="D87" s="68" t="s">
        <v>1324</v>
      </c>
      <c r="E87" s="129">
        <v>7595.34</v>
      </c>
      <c r="F87" s="126">
        <v>0.40500000000000003</v>
      </c>
      <c r="G87" s="130">
        <v>46587</v>
      </c>
      <c r="H87" s="132">
        <v>1</v>
      </c>
    </row>
    <row r="88" spans="1:8" x14ac:dyDescent="0.2">
      <c r="A88" s="68">
        <v>11007400</v>
      </c>
      <c r="B88" s="68" t="s">
        <v>1982</v>
      </c>
      <c r="C88" s="68" t="s">
        <v>1225</v>
      </c>
      <c r="D88" s="68" t="s">
        <v>1232</v>
      </c>
      <c r="E88" s="129">
        <v>48400</v>
      </c>
      <c r="F88" s="126">
        <v>1</v>
      </c>
      <c r="G88" s="130">
        <v>300</v>
      </c>
      <c r="H88" s="132">
        <v>1</v>
      </c>
    </row>
    <row r="89" spans="1:8" x14ac:dyDescent="0.2">
      <c r="A89" s="68">
        <v>11016000</v>
      </c>
      <c r="B89" s="68" t="s">
        <v>1935</v>
      </c>
      <c r="C89" s="68" t="s">
        <v>1225</v>
      </c>
      <c r="D89" s="68" t="s">
        <v>1232</v>
      </c>
      <c r="E89" s="129">
        <v>8705.5499999999993</v>
      </c>
      <c r="F89" s="126">
        <v>0.74750000000000005</v>
      </c>
      <c r="G89" s="130">
        <v>300</v>
      </c>
      <c r="H89" s="132">
        <v>1</v>
      </c>
    </row>
    <row r="90" spans="1:8" x14ac:dyDescent="0.2">
      <c r="A90" s="68">
        <v>11012000</v>
      </c>
      <c r="B90" s="68" t="s">
        <v>1477</v>
      </c>
      <c r="C90" s="68" t="s">
        <v>1225</v>
      </c>
      <c r="D90" s="68" t="s">
        <v>1232</v>
      </c>
      <c r="E90" s="129">
        <v>13708.33</v>
      </c>
      <c r="F90" s="126">
        <v>0.65369999999999995</v>
      </c>
      <c r="G90" s="130">
        <v>300</v>
      </c>
      <c r="H90" s="132">
        <v>1</v>
      </c>
    </row>
    <row r="91" spans="1:8" x14ac:dyDescent="0.2">
      <c r="A91" s="68">
        <v>11001600</v>
      </c>
      <c r="B91" s="68" t="s">
        <v>1349</v>
      </c>
      <c r="C91" s="68" t="s">
        <v>1225</v>
      </c>
      <c r="D91" s="68" t="s">
        <v>1232</v>
      </c>
      <c r="E91" s="129">
        <v>12934.56</v>
      </c>
      <c r="F91" s="126">
        <v>0.73129999999999995</v>
      </c>
      <c r="G91" s="130">
        <v>300</v>
      </c>
      <c r="H91" s="132">
        <v>1</v>
      </c>
    </row>
    <row r="92" spans="1:8" x14ac:dyDescent="0.2">
      <c r="A92" s="68">
        <v>10051500</v>
      </c>
      <c r="B92" s="68" t="s">
        <v>2040</v>
      </c>
      <c r="C92" s="68" t="s">
        <v>1226</v>
      </c>
      <c r="D92" s="68" t="s">
        <v>2032</v>
      </c>
      <c r="E92" s="129">
        <v>1601.21</v>
      </c>
      <c r="F92" s="126" t="s">
        <v>1942</v>
      </c>
      <c r="G92" s="136" t="s">
        <v>1942</v>
      </c>
      <c r="H92" s="137" t="s">
        <v>1942</v>
      </c>
    </row>
    <row r="93" spans="1:8" x14ac:dyDescent="0.2">
      <c r="A93" s="68">
        <v>100161517</v>
      </c>
      <c r="B93" s="68" t="s">
        <v>1350</v>
      </c>
      <c r="C93" s="68" t="s">
        <v>1225</v>
      </c>
      <c r="D93" s="68" t="s">
        <v>1324</v>
      </c>
      <c r="E93" s="129">
        <v>6600.69</v>
      </c>
      <c r="F93" s="126">
        <v>0.36699999999999999</v>
      </c>
      <c r="G93" s="130">
        <v>46587</v>
      </c>
      <c r="H93" s="132">
        <v>1</v>
      </c>
    </row>
    <row r="94" spans="1:8" x14ac:dyDescent="0.2">
      <c r="A94" s="68">
        <v>11018700</v>
      </c>
      <c r="B94" s="68" t="s">
        <v>1351</v>
      </c>
      <c r="C94" s="68" t="s">
        <v>1225</v>
      </c>
      <c r="D94" s="68" t="s">
        <v>1232</v>
      </c>
      <c r="E94" s="129">
        <v>8682.82</v>
      </c>
      <c r="F94" s="126">
        <v>0.53059999999999996</v>
      </c>
      <c r="G94" s="130">
        <v>300</v>
      </c>
      <c r="H94" s="132">
        <v>1</v>
      </c>
    </row>
    <row r="95" spans="1:8" x14ac:dyDescent="0.2">
      <c r="A95" s="68">
        <v>11020700</v>
      </c>
      <c r="B95" s="68" t="s">
        <v>1352</v>
      </c>
      <c r="C95" s="68" t="s">
        <v>1225</v>
      </c>
      <c r="D95" s="68" t="s">
        <v>1232</v>
      </c>
      <c r="E95" s="129">
        <v>8757.14</v>
      </c>
      <c r="F95" s="126">
        <v>0.73070000000000002</v>
      </c>
      <c r="G95" s="130">
        <v>300</v>
      </c>
      <c r="H95" s="132">
        <v>1</v>
      </c>
    </row>
    <row r="96" spans="1:8" x14ac:dyDescent="0.2">
      <c r="A96" s="68">
        <v>11005400</v>
      </c>
      <c r="B96" s="68" t="s">
        <v>1353</v>
      </c>
      <c r="C96" s="68" t="s">
        <v>1226</v>
      </c>
      <c r="D96" s="68" t="s">
        <v>1324</v>
      </c>
      <c r="E96" s="129">
        <v>7351.57</v>
      </c>
      <c r="F96" s="126">
        <v>0.443</v>
      </c>
      <c r="G96" s="130">
        <v>46587</v>
      </c>
      <c r="H96" s="132">
        <v>1</v>
      </c>
    </row>
    <row r="97" spans="1:8" x14ac:dyDescent="0.2">
      <c r="A97" s="68">
        <v>11022100</v>
      </c>
      <c r="B97" s="68" t="s">
        <v>2041</v>
      </c>
      <c r="C97" s="68" t="s">
        <v>1225</v>
      </c>
      <c r="D97" s="68" t="s">
        <v>2042</v>
      </c>
      <c r="E97" s="129">
        <v>1389.55</v>
      </c>
      <c r="F97" s="126" t="s">
        <v>1942</v>
      </c>
      <c r="G97" s="136" t="s">
        <v>1942</v>
      </c>
      <c r="H97" s="137" t="s">
        <v>1942</v>
      </c>
    </row>
    <row r="98" spans="1:8" x14ac:dyDescent="0.2">
      <c r="A98" s="68">
        <v>11012200</v>
      </c>
      <c r="B98" s="68" t="s">
        <v>1983</v>
      </c>
      <c r="C98" s="68" t="s">
        <v>1225</v>
      </c>
      <c r="D98" s="68" t="s">
        <v>1324</v>
      </c>
      <c r="E98" s="129">
        <v>6600.69</v>
      </c>
      <c r="F98" s="126">
        <v>0.36</v>
      </c>
      <c r="G98" s="130">
        <v>46587</v>
      </c>
      <c r="H98" s="132">
        <v>1</v>
      </c>
    </row>
    <row r="99" spans="1:8" x14ac:dyDescent="0.2">
      <c r="A99" s="68">
        <v>100085640</v>
      </c>
      <c r="B99" s="68" t="s">
        <v>1936</v>
      </c>
      <c r="C99" s="68" t="s">
        <v>1225</v>
      </c>
      <c r="D99" s="68" t="s">
        <v>1324</v>
      </c>
      <c r="E99" s="129">
        <v>7061.41</v>
      </c>
      <c r="F99" s="126">
        <v>0.624</v>
      </c>
      <c r="G99" s="130">
        <v>46587</v>
      </c>
      <c r="H99" s="132">
        <v>1</v>
      </c>
    </row>
    <row r="100" spans="1:8" x14ac:dyDescent="0.2">
      <c r="A100" s="68">
        <v>100083361</v>
      </c>
      <c r="B100" s="68" t="s">
        <v>1984</v>
      </c>
      <c r="C100" s="68" t="s">
        <v>1225</v>
      </c>
      <c r="D100" s="68" t="s">
        <v>1232</v>
      </c>
      <c r="E100" s="129">
        <v>13406.69</v>
      </c>
      <c r="F100" s="126">
        <v>0.84089999999999998</v>
      </c>
      <c r="G100" s="130">
        <v>300</v>
      </c>
      <c r="H100" s="132">
        <v>1</v>
      </c>
    </row>
    <row r="101" spans="1:8" x14ac:dyDescent="0.2">
      <c r="A101" s="68">
        <v>100070193</v>
      </c>
      <c r="B101" s="68" t="s">
        <v>1985</v>
      </c>
      <c r="C101" s="68" t="s">
        <v>1225</v>
      </c>
      <c r="D101" s="68" t="s">
        <v>1324</v>
      </c>
      <c r="E101" s="129">
        <v>6843.54</v>
      </c>
      <c r="F101" s="126">
        <v>0.39500000000000002</v>
      </c>
      <c r="G101" s="130">
        <v>46587</v>
      </c>
      <c r="H101" s="132">
        <v>1</v>
      </c>
    </row>
    <row r="102" spans="1:8" x14ac:dyDescent="0.2">
      <c r="A102" s="68">
        <v>100102130</v>
      </c>
      <c r="B102" s="68" t="s">
        <v>1986</v>
      </c>
      <c r="C102" s="68" t="s">
        <v>1225</v>
      </c>
      <c r="D102" s="68" t="s">
        <v>1324</v>
      </c>
      <c r="E102" s="129">
        <v>6600.69</v>
      </c>
      <c r="F102" s="126">
        <v>0.57599999999999996</v>
      </c>
      <c r="G102" s="130">
        <v>46587</v>
      </c>
      <c r="H102" s="132">
        <v>1</v>
      </c>
    </row>
    <row r="103" spans="1:8" x14ac:dyDescent="0.2">
      <c r="A103" s="68">
        <v>11010500</v>
      </c>
      <c r="B103" s="68" t="s">
        <v>1987</v>
      </c>
      <c r="C103" s="68" t="s">
        <v>1225</v>
      </c>
      <c r="D103" s="68" t="s">
        <v>1232</v>
      </c>
      <c r="E103" s="129">
        <v>13867.65</v>
      </c>
      <c r="F103" s="126">
        <v>0.76060000000000005</v>
      </c>
      <c r="G103" s="130">
        <v>300</v>
      </c>
      <c r="H103" s="132">
        <v>1</v>
      </c>
    </row>
    <row r="104" spans="1:8" x14ac:dyDescent="0.2">
      <c r="A104" s="68">
        <v>11016700</v>
      </c>
      <c r="B104" s="68" t="s">
        <v>1988</v>
      </c>
      <c r="C104" s="68" t="s">
        <v>1225</v>
      </c>
      <c r="D104" s="68" t="s">
        <v>1232</v>
      </c>
      <c r="E104" s="129">
        <v>12039.47</v>
      </c>
      <c r="F104" s="126">
        <v>0.78649999999999998</v>
      </c>
      <c r="G104" s="130">
        <v>300</v>
      </c>
      <c r="H104" s="132">
        <v>1</v>
      </c>
    </row>
    <row r="105" spans="1:8" x14ac:dyDescent="0.2">
      <c r="A105" s="68">
        <v>11006900</v>
      </c>
      <c r="B105" s="68" t="s">
        <v>1989</v>
      </c>
      <c r="C105" s="68" t="s">
        <v>1225</v>
      </c>
      <c r="D105" s="68" t="s">
        <v>1324</v>
      </c>
      <c r="E105" s="129">
        <v>6600.69</v>
      </c>
      <c r="F105" s="126">
        <v>0.60499999999999998</v>
      </c>
      <c r="G105" s="130">
        <v>46587</v>
      </c>
      <c r="H105" s="132">
        <v>1</v>
      </c>
    </row>
    <row r="106" spans="1:8" x14ac:dyDescent="0.2">
      <c r="A106" s="68">
        <v>100198692</v>
      </c>
      <c r="B106" s="68" t="s">
        <v>1990</v>
      </c>
      <c r="C106" s="68" t="s">
        <v>1225</v>
      </c>
      <c r="D106" s="68" t="s">
        <v>1324</v>
      </c>
      <c r="E106" s="129">
        <v>6979.32</v>
      </c>
      <c r="F106" s="126">
        <v>0.313</v>
      </c>
      <c r="G106" s="130">
        <v>46587</v>
      </c>
      <c r="H106" s="132">
        <v>1</v>
      </c>
    </row>
    <row r="107" spans="1:8" x14ac:dyDescent="0.2">
      <c r="A107" s="68">
        <v>100102362</v>
      </c>
      <c r="B107" s="68" t="s">
        <v>1619</v>
      </c>
      <c r="C107" s="68" t="s">
        <v>1225</v>
      </c>
      <c r="D107" s="68" t="s">
        <v>1324</v>
      </c>
      <c r="E107" s="129">
        <v>6600.69</v>
      </c>
      <c r="F107" s="126">
        <v>0.58599999999999997</v>
      </c>
      <c r="G107" s="130">
        <v>46587</v>
      </c>
      <c r="H107" s="132">
        <v>1</v>
      </c>
    </row>
    <row r="108" spans="1:8" x14ac:dyDescent="0.2">
      <c r="A108" s="68">
        <v>100074033</v>
      </c>
      <c r="B108" s="68" t="s">
        <v>1354</v>
      </c>
      <c r="C108" s="68" t="s">
        <v>1225</v>
      </c>
      <c r="D108" s="68" t="s">
        <v>1232</v>
      </c>
      <c r="E108" s="129">
        <v>13488.31</v>
      </c>
      <c r="F108" s="126">
        <v>0.70389999999999997</v>
      </c>
      <c r="G108" s="130">
        <v>300</v>
      </c>
      <c r="H108" s="132">
        <v>1</v>
      </c>
    </row>
    <row r="109" spans="1:8" x14ac:dyDescent="0.2">
      <c r="A109" s="68">
        <v>11011800</v>
      </c>
      <c r="B109" s="68" t="s">
        <v>1991</v>
      </c>
      <c r="C109" s="68" t="s">
        <v>1225</v>
      </c>
      <c r="D109" s="68" t="s">
        <v>1324</v>
      </c>
      <c r="E109" s="129">
        <v>7370.47</v>
      </c>
      <c r="F109" s="126">
        <v>0.45200000000000001</v>
      </c>
      <c r="G109" s="130">
        <v>46587</v>
      </c>
      <c r="H109" s="132">
        <v>1</v>
      </c>
    </row>
    <row r="110" spans="1:8" x14ac:dyDescent="0.2">
      <c r="A110" s="68">
        <v>11006300</v>
      </c>
      <c r="B110" s="68" t="s">
        <v>1992</v>
      </c>
      <c r="C110" s="68" t="s">
        <v>1225</v>
      </c>
      <c r="D110" s="68" t="s">
        <v>1324</v>
      </c>
      <c r="E110" s="129">
        <v>7224.98</v>
      </c>
      <c r="F110" s="126">
        <v>0.51900000000000002</v>
      </c>
      <c r="G110" s="130">
        <v>46587</v>
      </c>
      <c r="H110" s="132">
        <v>1</v>
      </c>
    </row>
    <row r="111" spans="1:8" x14ac:dyDescent="0.2">
      <c r="A111" s="68">
        <v>100074070</v>
      </c>
      <c r="B111" s="68" t="s">
        <v>1993</v>
      </c>
      <c r="C111" s="68" t="s">
        <v>1225</v>
      </c>
      <c r="D111" s="68" t="s">
        <v>1232</v>
      </c>
      <c r="E111" s="129">
        <v>16649.04</v>
      </c>
      <c r="F111" s="126">
        <v>0.92630000000000001</v>
      </c>
      <c r="G111" s="130">
        <v>300</v>
      </c>
      <c r="H111" s="132">
        <v>1</v>
      </c>
    </row>
    <row r="112" spans="1:8" x14ac:dyDescent="0.2">
      <c r="A112" s="68">
        <v>100073978</v>
      </c>
      <c r="B112" s="68" t="s">
        <v>1355</v>
      </c>
      <c r="C112" s="68" t="s">
        <v>1225</v>
      </c>
      <c r="D112" s="68" t="s">
        <v>1232</v>
      </c>
      <c r="E112" s="129">
        <v>10433.07</v>
      </c>
      <c r="F112" s="126">
        <v>0.71089999999999998</v>
      </c>
      <c r="G112" s="130">
        <v>300</v>
      </c>
      <c r="H112" s="132">
        <v>1</v>
      </c>
    </row>
    <row r="113" spans="1:8" x14ac:dyDescent="0.2">
      <c r="A113" s="68">
        <v>100074084</v>
      </c>
      <c r="B113" s="68" t="s">
        <v>1994</v>
      </c>
      <c r="C113" s="68" t="s">
        <v>1225</v>
      </c>
      <c r="D113" s="68" t="s">
        <v>1232</v>
      </c>
      <c r="E113" s="129">
        <v>14268.26</v>
      </c>
      <c r="F113" s="126">
        <v>0.85699999999999998</v>
      </c>
      <c r="G113" s="130">
        <v>300</v>
      </c>
      <c r="H113" s="132">
        <v>1</v>
      </c>
    </row>
    <row r="114" spans="1:8" x14ac:dyDescent="0.2">
      <c r="A114" s="68">
        <v>11015900</v>
      </c>
      <c r="B114" s="68" t="s">
        <v>1995</v>
      </c>
      <c r="C114" s="68" t="s">
        <v>1225</v>
      </c>
      <c r="D114" s="68" t="s">
        <v>1232</v>
      </c>
      <c r="E114" s="129">
        <v>16061.1</v>
      </c>
      <c r="F114" s="126">
        <v>0.65300000000000002</v>
      </c>
      <c r="G114" s="130">
        <v>300</v>
      </c>
      <c r="H114" s="132">
        <v>1</v>
      </c>
    </row>
    <row r="115" spans="1:8" x14ac:dyDescent="0.2">
      <c r="A115" s="68">
        <v>11014800</v>
      </c>
      <c r="B115" s="68" t="s">
        <v>1356</v>
      </c>
      <c r="C115" s="68" t="s">
        <v>1225</v>
      </c>
      <c r="D115" s="68" t="s">
        <v>1232</v>
      </c>
      <c r="E115" s="129">
        <v>15893.66</v>
      </c>
      <c r="F115" s="126">
        <v>0.82020000000000004</v>
      </c>
      <c r="G115" s="130">
        <v>300</v>
      </c>
      <c r="H115" s="132">
        <v>1</v>
      </c>
    </row>
    <row r="116" spans="1:8" x14ac:dyDescent="0.2">
      <c r="A116" s="68">
        <v>11019500</v>
      </c>
      <c r="B116" s="68" t="s">
        <v>1357</v>
      </c>
      <c r="C116" s="68" t="s">
        <v>1225</v>
      </c>
      <c r="D116" s="68" t="s">
        <v>1232</v>
      </c>
      <c r="E116" s="129">
        <v>11028.66</v>
      </c>
      <c r="F116" s="126">
        <v>0.66679999999999995</v>
      </c>
      <c r="G116" s="130">
        <v>300</v>
      </c>
      <c r="H116" s="132">
        <v>1</v>
      </c>
    </row>
    <row r="117" spans="1:8" x14ac:dyDescent="0.2">
      <c r="A117" s="68">
        <v>10063400</v>
      </c>
      <c r="B117" s="68" t="s">
        <v>2043</v>
      </c>
      <c r="C117" s="68" t="s">
        <v>1225</v>
      </c>
      <c r="D117" s="68" t="s">
        <v>2034</v>
      </c>
      <c r="E117" s="129">
        <v>1051.3399999999999</v>
      </c>
      <c r="F117" s="126" t="s">
        <v>1942</v>
      </c>
      <c r="G117" s="136" t="s">
        <v>1942</v>
      </c>
      <c r="H117" s="137" t="s">
        <v>1942</v>
      </c>
    </row>
    <row r="118" spans="1:8" x14ac:dyDescent="0.2">
      <c r="A118" s="68">
        <v>100206456</v>
      </c>
      <c r="B118" s="68" t="s">
        <v>2044</v>
      </c>
      <c r="C118" s="68" t="s">
        <v>1225</v>
      </c>
      <c r="D118" s="68" t="s">
        <v>2034</v>
      </c>
      <c r="E118" s="129">
        <v>2063.9499999999998</v>
      </c>
      <c r="F118" s="126" t="s">
        <v>1942</v>
      </c>
      <c r="G118" s="136" t="s">
        <v>1942</v>
      </c>
      <c r="H118" s="137" t="s">
        <v>1942</v>
      </c>
    </row>
    <row r="119" spans="1:8" x14ac:dyDescent="0.2">
      <c r="A119" s="68">
        <v>11011400</v>
      </c>
      <c r="B119" s="68" t="s">
        <v>1358</v>
      </c>
      <c r="C119" s="68" t="s">
        <v>1225</v>
      </c>
      <c r="D119" s="68" t="s">
        <v>1324</v>
      </c>
      <c r="E119" s="129">
        <v>7030.22</v>
      </c>
      <c r="F119" s="126">
        <v>0.253</v>
      </c>
      <c r="G119" s="130">
        <v>46587</v>
      </c>
      <c r="H119" s="132">
        <v>1</v>
      </c>
    </row>
    <row r="120" spans="1:8" x14ac:dyDescent="0.2">
      <c r="A120" s="68">
        <v>11024900</v>
      </c>
      <c r="B120" s="68" t="s">
        <v>1359</v>
      </c>
      <c r="C120" s="68" t="s">
        <v>1225</v>
      </c>
      <c r="D120" s="68" t="s">
        <v>1232</v>
      </c>
      <c r="E120" s="129">
        <v>13295.98</v>
      </c>
      <c r="F120" s="126">
        <v>0.60140000000000005</v>
      </c>
      <c r="G120" s="130">
        <v>300</v>
      </c>
      <c r="H120" s="132">
        <v>1</v>
      </c>
    </row>
    <row r="121" spans="1:8" x14ac:dyDescent="0.2">
      <c r="A121" s="68">
        <v>100005464</v>
      </c>
      <c r="B121" s="68" t="s">
        <v>1360</v>
      </c>
      <c r="C121" s="68" t="s">
        <v>1225</v>
      </c>
      <c r="D121" s="68" t="s">
        <v>1324</v>
      </c>
      <c r="E121" s="129">
        <v>6888.01</v>
      </c>
      <c r="F121" s="126">
        <v>0.34799999999999998</v>
      </c>
      <c r="G121" s="130">
        <v>46587</v>
      </c>
      <c r="H121" s="132">
        <v>1</v>
      </c>
    </row>
    <row r="122" spans="1:8" x14ac:dyDescent="0.2">
      <c r="A122" s="68">
        <v>11014700</v>
      </c>
      <c r="B122" s="68" t="s">
        <v>1478</v>
      </c>
      <c r="C122" s="68" t="s">
        <v>1225</v>
      </c>
      <c r="D122" s="68" t="s">
        <v>1324</v>
      </c>
      <c r="E122" s="129">
        <v>6600.69</v>
      </c>
      <c r="F122" s="126">
        <v>0.41299999999999998</v>
      </c>
      <c r="G122" s="130">
        <v>46587</v>
      </c>
      <c r="H122" s="132">
        <v>1</v>
      </c>
    </row>
    <row r="123" spans="1:8" x14ac:dyDescent="0.2">
      <c r="A123" s="68">
        <v>10062900</v>
      </c>
      <c r="B123" s="68" t="s">
        <v>2045</v>
      </c>
      <c r="C123" s="68" t="s">
        <v>1225</v>
      </c>
      <c r="D123" s="68" t="s">
        <v>2034</v>
      </c>
      <c r="E123" s="129">
        <v>2063.9499999999998</v>
      </c>
      <c r="F123" s="126" t="s">
        <v>1942</v>
      </c>
      <c r="G123" s="136" t="s">
        <v>1942</v>
      </c>
      <c r="H123" s="137" t="s">
        <v>1942</v>
      </c>
    </row>
    <row r="124" spans="1:8" x14ac:dyDescent="0.2">
      <c r="A124" s="68">
        <v>100200324</v>
      </c>
      <c r="B124" s="68" t="s">
        <v>2046</v>
      </c>
      <c r="C124" s="68" t="s">
        <v>1225</v>
      </c>
      <c r="D124" s="68" t="s">
        <v>2032</v>
      </c>
      <c r="E124" s="129">
        <v>1601.21</v>
      </c>
      <c r="F124" s="126" t="s">
        <v>1942</v>
      </c>
      <c r="G124" s="136" t="s">
        <v>1942</v>
      </c>
      <c r="H124" s="137" t="s">
        <v>1942</v>
      </c>
    </row>
    <row r="125" spans="1:8" x14ac:dyDescent="0.2">
      <c r="A125" s="68">
        <v>100192621</v>
      </c>
      <c r="B125" s="68" t="s">
        <v>2047</v>
      </c>
      <c r="C125" s="68" t="s">
        <v>1225</v>
      </c>
      <c r="D125" s="68" t="s">
        <v>2034</v>
      </c>
      <c r="E125" s="129">
        <v>2063.9499999999998</v>
      </c>
      <c r="F125" s="126" t="s">
        <v>1942</v>
      </c>
      <c r="G125" s="136" t="s">
        <v>1942</v>
      </c>
      <c r="H125" s="137" t="s">
        <v>1942</v>
      </c>
    </row>
    <row r="126" spans="1:8" x14ac:dyDescent="0.2">
      <c r="A126" s="68">
        <v>10063700</v>
      </c>
      <c r="B126" s="68" t="s">
        <v>2048</v>
      </c>
      <c r="C126" s="68" t="s">
        <v>1225</v>
      </c>
      <c r="D126" s="68" t="s">
        <v>2034</v>
      </c>
      <c r="E126" s="129">
        <v>1999.08</v>
      </c>
      <c r="F126" s="126" t="s">
        <v>1942</v>
      </c>
      <c r="G126" s="136" t="s">
        <v>1942</v>
      </c>
      <c r="H126" s="137" t="s">
        <v>1942</v>
      </c>
    </row>
    <row r="127" spans="1:8" x14ac:dyDescent="0.2">
      <c r="A127" s="68">
        <v>100112954</v>
      </c>
      <c r="B127" s="68" t="s">
        <v>2048</v>
      </c>
      <c r="C127" s="68" t="s">
        <v>1225</v>
      </c>
      <c r="D127" s="68" t="s">
        <v>2034</v>
      </c>
      <c r="E127" s="129">
        <v>1999.08</v>
      </c>
      <c r="F127" s="126" t="s">
        <v>1942</v>
      </c>
      <c r="G127" s="136" t="s">
        <v>1942</v>
      </c>
      <c r="H127" s="137" t="s">
        <v>1942</v>
      </c>
    </row>
    <row r="128" spans="1:8" x14ac:dyDescent="0.2">
      <c r="A128" s="68">
        <v>100164988</v>
      </c>
      <c r="B128" s="68" t="s">
        <v>2049</v>
      </c>
      <c r="C128" s="68" t="s">
        <v>1225</v>
      </c>
      <c r="D128" s="68" t="s">
        <v>2034</v>
      </c>
      <c r="E128" s="129">
        <v>1999.08</v>
      </c>
      <c r="F128" s="126" t="s">
        <v>1942</v>
      </c>
      <c r="G128" s="136" t="s">
        <v>1942</v>
      </c>
      <c r="H128" s="137" t="s">
        <v>1942</v>
      </c>
    </row>
    <row r="129" spans="1:8" x14ac:dyDescent="0.2">
      <c r="A129" s="68">
        <v>10063900</v>
      </c>
      <c r="B129" s="68" t="s">
        <v>2050</v>
      </c>
      <c r="C129" s="68" t="s">
        <v>1225</v>
      </c>
      <c r="D129" s="68" t="s">
        <v>2034</v>
      </c>
      <c r="E129" s="129">
        <v>1481.08</v>
      </c>
      <c r="F129" s="126" t="s">
        <v>1942</v>
      </c>
      <c r="G129" s="136" t="s">
        <v>1942</v>
      </c>
      <c r="H129" s="137" t="s">
        <v>1942</v>
      </c>
    </row>
    <row r="130" spans="1:8" x14ac:dyDescent="0.2">
      <c r="A130" s="68">
        <v>11023800</v>
      </c>
      <c r="B130" s="68" t="s">
        <v>1361</v>
      </c>
      <c r="C130" s="68" t="s">
        <v>1225</v>
      </c>
      <c r="D130" s="68" t="s">
        <v>1324</v>
      </c>
      <c r="E130" s="129">
        <v>7061.41</v>
      </c>
      <c r="F130" s="126">
        <v>0.44600000000000001</v>
      </c>
      <c r="G130" s="130">
        <v>46587</v>
      </c>
      <c r="H130" s="132">
        <v>1</v>
      </c>
    </row>
    <row r="131" spans="1:8" x14ac:dyDescent="0.2">
      <c r="A131" s="68">
        <v>11023600</v>
      </c>
      <c r="B131" s="68" t="s">
        <v>1362</v>
      </c>
      <c r="C131" s="68" t="s">
        <v>1225</v>
      </c>
      <c r="D131" s="68" t="s">
        <v>1324</v>
      </c>
      <c r="E131" s="129">
        <v>6869.84</v>
      </c>
      <c r="F131" s="126">
        <v>0.27800000000000002</v>
      </c>
      <c r="G131" s="130">
        <v>46587</v>
      </c>
      <c r="H131" s="132">
        <v>1</v>
      </c>
    </row>
    <row r="132" spans="1:8" x14ac:dyDescent="0.2">
      <c r="A132" s="68">
        <v>11018800</v>
      </c>
      <c r="B132" s="68" t="s">
        <v>1937</v>
      </c>
      <c r="C132" s="68" t="s">
        <v>1225</v>
      </c>
      <c r="D132" s="68" t="s">
        <v>1232</v>
      </c>
      <c r="E132" s="129">
        <v>12304.16</v>
      </c>
      <c r="F132" s="126">
        <v>0.74380000000000002</v>
      </c>
      <c r="G132" s="130">
        <v>300</v>
      </c>
      <c r="H132" s="132">
        <v>1</v>
      </c>
    </row>
    <row r="133" spans="1:8" x14ac:dyDescent="0.2">
      <c r="A133" s="68">
        <v>11012800</v>
      </c>
      <c r="B133" s="68" t="s">
        <v>1996</v>
      </c>
      <c r="C133" s="68" t="s">
        <v>1225</v>
      </c>
      <c r="D133" s="68" t="s">
        <v>1232</v>
      </c>
      <c r="E133" s="129">
        <v>13601.38</v>
      </c>
      <c r="F133" s="126">
        <v>0.62639999999999996</v>
      </c>
      <c r="G133" s="130">
        <v>300</v>
      </c>
      <c r="H133" s="132">
        <v>1</v>
      </c>
    </row>
    <row r="134" spans="1:8" x14ac:dyDescent="0.2">
      <c r="A134" s="68">
        <v>11011100</v>
      </c>
      <c r="B134" s="68" t="s">
        <v>1997</v>
      </c>
      <c r="C134" s="68" t="s">
        <v>1225</v>
      </c>
      <c r="D134" s="68" t="s">
        <v>1324</v>
      </c>
      <c r="E134" s="129">
        <v>6869.84</v>
      </c>
      <c r="F134" s="126">
        <v>0.33</v>
      </c>
      <c r="G134" s="130">
        <v>46587</v>
      </c>
      <c r="H134" s="132">
        <v>1</v>
      </c>
    </row>
    <row r="135" spans="1:8" x14ac:dyDescent="0.2">
      <c r="A135" s="68">
        <v>100002426</v>
      </c>
      <c r="B135" s="68" t="s">
        <v>2051</v>
      </c>
      <c r="C135" s="68" t="s">
        <v>1225</v>
      </c>
      <c r="D135" s="68" t="s">
        <v>2032</v>
      </c>
      <c r="E135" s="129">
        <v>1234.7</v>
      </c>
      <c r="F135" s="126" t="s">
        <v>1942</v>
      </c>
      <c r="G135" s="136" t="s">
        <v>1942</v>
      </c>
      <c r="H135" s="137" t="s">
        <v>1942</v>
      </c>
    </row>
    <row r="136" spans="1:8" x14ac:dyDescent="0.2">
      <c r="A136" s="68">
        <v>100190015</v>
      </c>
      <c r="B136" s="68" t="s">
        <v>1998</v>
      </c>
      <c r="C136" s="68" t="s">
        <v>1225</v>
      </c>
      <c r="D136" s="68" t="s">
        <v>1324</v>
      </c>
      <c r="E136" s="129">
        <v>6979.32</v>
      </c>
      <c r="F136" s="126">
        <v>0.313</v>
      </c>
      <c r="G136" s="130">
        <v>46587</v>
      </c>
      <c r="H136" s="132">
        <v>1</v>
      </c>
    </row>
    <row r="137" spans="1:8" x14ac:dyDescent="0.2">
      <c r="A137" s="68">
        <v>11006600</v>
      </c>
      <c r="B137" s="68" t="s">
        <v>1999</v>
      </c>
      <c r="C137" s="68" t="s">
        <v>1225</v>
      </c>
      <c r="D137" s="68" t="s">
        <v>1324</v>
      </c>
      <c r="E137" s="129">
        <v>7063.11</v>
      </c>
      <c r="F137" s="126">
        <v>0.308</v>
      </c>
      <c r="G137" s="130">
        <v>46587</v>
      </c>
      <c r="H137" s="132">
        <v>1</v>
      </c>
    </row>
    <row r="138" spans="1:8" x14ac:dyDescent="0.2">
      <c r="A138" s="68">
        <v>11001500</v>
      </c>
      <c r="B138" s="68" t="s">
        <v>1363</v>
      </c>
      <c r="C138" s="68" t="s">
        <v>1225</v>
      </c>
      <c r="D138" s="68" t="s">
        <v>1232</v>
      </c>
      <c r="E138" s="129">
        <v>10724.01</v>
      </c>
      <c r="F138" s="126">
        <v>0.65890000000000004</v>
      </c>
      <c r="G138" s="130">
        <v>300</v>
      </c>
      <c r="H138" s="132">
        <v>1</v>
      </c>
    </row>
    <row r="139" spans="1:8" x14ac:dyDescent="0.2">
      <c r="A139" s="68">
        <v>11005600</v>
      </c>
      <c r="B139" s="68" t="s">
        <v>1364</v>
      </c>
      <c r="C139" s="68" t="s">
        <v>1226</v>
      </c>
      <c r="D139" s="68" t="s">
        <v>1324</v>
      </c>
      <c r="E139" s="129">
        <v>7351.57</v>
      </c>
      <c r="F139" s="126">
        <v>0.313</v>
      </c>
      <c r="G139" s="130">
        <v>46587</v>
      </c>
      <c r="H139" s="132">
        <v>1</v>
      </c>
    </row>
    <row r="140" spans="1:8" x14ac:dyDescent="0.2">
      <c r="A140" s="68">
        <v>11015500</v>
      </c>
      <c r="B140" s="68" t="s">
        <v>1365</v>
      </c>
      <c r="C140" s="68" t="s">
        <v>1225</v>
      </c>
      <c r="D140" s="68" t="s">
        <v>1232</v>
      </c>
      <c r="E140" s="129">
        <v>11306.84</v>
      </c>
      <c r="F140" s="126">
        <v>0.57599999999999996</v>
      </c>
      <c r="G140" s="130">
        <v>300</v>
      </c>
      <c r="H140" s="132">
        <v>1</v>
      </c>
    </row>
    <row r="141" spans="1:8" x14ac:dyDescent="0.2">
      <c r="A141" s="68">
        <v>11006800</v>
      </c>
      <c r="B141" s="68" t="s">
        <v>1366</v>
      </c>
      <c r="C141" s="68" t="s">
        <v>1225</v>
      </c>
      <c r="D141" s="68" t="s">
        <v>1232</v>
      </c>
      <c r="E141" s="129">
        <v>11753.86</v>
      </c>
      <c r="F141" s="126">
        <v>0.69210000000000005</v>
      </c>
      <c r="G141" s="130">
        <v>300</v>
      </c>
      <c r="H141" s="132">
        <v>1</v>
      </c>
    </row>
    <row r="142" spans="1:8" x14ac:dyDescent="0.2">
      <c r="A142" s="68">
        <v>11002400</v>
      </c>
      <c r="B142" s="68" t="s">
        <v>1614</v>
      </c>
      <c r="C142" s="68" t="s">
        <v>1615</v>
      </c>
      <c r="D142" s="68" t="s">
        <v>1324</v>
      </c>
      <c r="E142" s="129">
        <v>6950.33</v>
      </c>
      <c r="F142" s="126">
        <v>0.223</v>
      </c>
      <c r="G142" s="130">
        <v>46587</v>
      </c>
      <c r="H142" s="132">
        <v>1</v>
      </c>
    </row>
    <row r="143" spans="1:8" x14ac:dyDescent="0.2">
      <c r="A143" s="68">
        <v>100046413</v>
      </c>
      <c r="B143" s="68" t="s">
        <v>2052</v>
      </c>
      <c r="C143" s="68" t="s">
        <v>1225</v>
      </c>
      <c r="D143" s="68" t="s">
        <v>2034</v>
      </c>
      <c r="E143" s="129">
        <v>1169.53</v>
      </c>
      <c r="F143" s="126" t="s">
        <v>1942</v>
      </c>
      <c r="G143" s="136" t="s">
        <v>1942</v>
      </c>
      <c r="H143" s="137" t="s">
        <v>1942</v>
      </c>
    </row>
    <row r="144" spans="1:8" x14ac:dyDescent="0.2">
      <c r="A144" s="68">
        <v>10063800</v>
      </c>
      <c r="B144" s="68" t="s">
        <v>2053</v>
      </c>
      <c r="C144" s="68" t="s">
        <v>1225</v>
      </c>
      <c r="D144" s="68" t="s">
        <v>2034</v>
      </c>
      <c r="E144" s="129">
        <v>1169.53</v>
      </c>
      <c r="F144" s="126" t="s">
        <v>1942</v>
      </c>
      <c r="G144" s="136" t="s">
        <v>1942</v>
      </c>
      <c r="H144" s="137" t="s">
        <v>1942</v>
      </c>
    </row>
    <row r="145" spans="1:8" x14ac:dyDescent="0.2">
      <c r="A145" s="68">
        <v>10066300</v>
      </c>
      <c r="B145" s="68" t="s">
        <v>2054</v>
      </c>
      <c r="C145" s="68" t="s">
        <v>1225</v>
      </c>
      <c r="D145" s="68" t="s">
        <v>2034</v>
      </c>
      <c r="E145" s="129">
        <v>1169.53</v>
      </c>
      <c r="F145" s="126" t="s">
        <v>1942</v>
      </c>
      <c r="G145" s="136" t="s">
        <v>1942</v>
      </c>
      <c r="H145" s="137" t="s">
        <v>1942</v>
      </c>
    </row>
    <row r="146" spans="1:8" x14ac:dyDescent="0.2">
      <c r="A146" s="68">
        <v>11007100</v>
      </c>
      <c r="B146" s="68" t="s">
        <v>1479</v>
      </c>
      <c r="C146" s="68" t="s">
        <v>1225</v>
      </c>
      <c r="D146" s="68" t="s">
        <v>1324</v>
      </c>
      <c r="E146" s="129">
        <v>7408.53</v>
      </c>
      <c r="F146" s="126">
        <v>0.35799999999999998</v>
      </c>
      <c r="G146" s="130">
        <v>46587</v>
      </c>
      <c r="H146" s="132">
        <v>1</v>
      </c>
    </row>
    <row r="147" spans="1:8" x14ac:dyDescent="0.2">
      <c r="A147" s="68">
        <v>11013600</v>
      </c>
      <c r="B147" s="68" t="s">
        <v>1367</v>
      </c>
      <c r="C147" s="68" t="s">
        <v>1225</v>
      </c>
      <c r="D147" s="68" t="s">
        <v>1324</v>
      </c>
      <c r="E147" s="129">
        <v>6988.16</v>
      </c>
      <c r="F147" s="126">
        <v>0.53900000000000003</v>
      </c>
      <c r="G147" s="130">
        <v>46587</v>
      </c>
      <c r="H147" s="132">
        <v>1</v>
      </c>
    </row>
    <row r="148" spans="1:8" x14ac:dyDescent="0.2">
      <c r="A148" s="68">
        <v>11025100</v>
      </c>
      <c r="B148" s="68" t="s">
        <v>2055</v>
      </c>
      <c r="C148" s="68" t="s">
        <v>1225</v>
      </c>
      <c r="D148" s="68" t="s">
        <v>2042</v>
      </c>
      <c r="E148" s="129">
        <v>1827.53</v>
      </c>
      <c r="F148" s="126" t="s">
        <v>1942</v>
      </c>
      <c r="G148" s="136" t="s">
        <v>1942</v>
      </c>
      <c r="H148" s="137" t="s">
        <v>1942</v>
      </c>
    </row>
    <row r="149" spans="1:8" x14ac:dyDescent="0.2">
      <c r="A149" s="68">
        <v>11023200</v>
      </c>
      <c r="B149" s="68" t="s">
        <v>2056</v>
      </c>
      <c r="C149" s="68" t="s">
        <v>1225</v>
      </c>
      <c r="D149" s="68" t="s">
        <v>2042</v>
      </c>
      <c r="E149" s="129">
        <v>1563.7</v>
      </c>
      <c r="F149" s="126" t="s">
        <v>1942</v>
      </c>
      <c r="G149" s="136" t="s">
        <v>1942</v>
      </c>
      <c r="H149" s="137" t="s">
        <v>1942</v>
      </c>
    </row>
    <row r="150" spans="1:8" x14ac:dyDescent="0.2">
      <c r="A150" s="68">
        <v>11022600</v>
      </c>
      <c r="B150" s="68" t="s">
        <v>2057</v>
      </c>
      <c r="C150" s="68" t="s">
        <v>1226</v>
      </c>
      <c r="D150" s="68" t="s">
        <v>2032</v>
      </c>
      <c r="E150" s="129">
        <v>1658.46</v>
      </c>
      <c r="F150" s="126" t="s">
        <v>1942</v>
      </c>
      <c r="G150" s="136" t="s">
        <v>1942</v>
      </c>
      <c r="H150" s="137" t="s">
        <v>1942</v>
      </c>
    </row>
    <row r="151" spans="1:8" x14ac:dyDescent="0.2">
      <c r="A151" s="68">
        <v>11000600</v>
      </c>
      <c r="B151" s="68" t="s">
        <v>1368</v>
      </c>
      <c r="C151" s="68" t="s">
        <v>1225</v>
      </c>
      <c r="D151" s="68" t="s">
        <v>1232</v>
      </c>
      <c r="E151" s="129">
        <v>9408.1200000000008</v>
      </c>
      <c r="F151" s="126">
        <v>0.55310000000000004</v>
      </c>
      <c r="G151" s="130">
        <v>300</v>
      </c>
      <c r="H151" s="132">
        <v>1</v>
      </c>
    </row>
    <row r="152" spans="1:8" x14ac:dyDescent="0.2">
      <c r="A152" s="68">
        <v>11010000</v>
      </c>
      <c r="B152" s="68" t="s">
        <v>1480</v>
      </c>
      <c r="C152" s="68" t="s">
        <v>1225</v>
      </c>
      <c r="D152" s="68" t="s">
        <v>1232</v>
      </c>
      <c r="E152" s="129">
        <v>18520.14</v>
      </c>
      <c r="F152" s="126">
        <v>0.72060000000000002</v>
      </c>
      <c r="G152" s="130">
        <v>300</v>
      </c>
      <c r="H152" s="132">
        <v>1</v>
      </c>
    </row>
    <row r="153" spans="1:8" x14ac:dyDescent="0.2">
      <c r="A153" s="68">
        <v>11008400</v>
      </c>
      <c r="B153" s="68" t="s">
        <v>2000</v>
      </c>
      <c r="C153" s="68" t="s">
        <v>1225</v>
      </c>
      <c r="D153" s="68" t="s">
        <v>1324</v>
      </c>
      <c r="E153" s="129">
        <v>7478.78</v>
      </c>
      <c r="F153" s="126">
        <v>0.45400000000000001</v>
      </c>
      <c r="G153" s="130">
        <v>46587</v>
      </c>
      <c r="H153" s="132">
        <v>1</v>
      </c>
    </row>
    <row r="154" spans="1:8" x14ac:dyDescent="0.2">
      <c r="A154" s="68">
        <v>11013200</v>
      </c>
      <c r="B154" s="68" t="s">
        <v>2001</v>
      </c>
      <c r="C154" s="68" t="s">
        <v>1225</v>
      </c>
      <c r="D154" s="68" t="s">
        <v>1232</v>
      </c>
      <c r="E154" s="129">
        <v>14104.7</v>
      </c>
      <c r="F154" s="126">
        <v>0.83189999999999997</v>
      </c>
      <c r="G154" s="130">
        <v>300</v>
      </c>
      <c r="H154" s="132">
        <v>1</v>
      </c>
    </row>
    <row r="155" spans="1:8" x14ac:dyDescent="0.2">
      <c r="A155" s="68">
        <v>11013000</v>
      </c>
      <c r="B155" s="68" t="s">
        <v>2002</v>
      </c>
      <c r="C155" s="68" t="s">
        <v>1225</v>
      </c>
      <c r="D155" s="68" t="s">
        <v>1324</v>
      </c>
      <c r="E155" s="129">
        <v>6981.68</v>
      </c>
      <c r="F155" s="126">
        <v>0.32100000000000001</v>
      </c>
      <c r="G155" s="130">
        <v>46587</v>
      </c>
      <c r="H155" s="132">
        <v>1</v>
      </c>
    </row>
    <row r="156" spans="1:8" x14ac:dyDescent="0.2">
      <c r="A156" s="68">
        <v>11022800</v>
      </c>
      <c r="B156" s="68" t="s">
        <v>2003</v>
      </c>
      <c r="C156" s="68" t="s">
        <v>1225</v>
      </c>
      <c r="D156" s="68" t="s">
        <v>1324</v>
      </c>
      <c r="E156" s="129">
        <v>7245.98</v>
      </c>
      <c r="F156" s="126">
        <v>0.34</v>
      </c>
      <c r="G156" s="130">
        <v>46587</v>
      </c>
      <c r="H156" s="132">
        <v>1</v>
      </c>
    </row>
    <row r="157" spans="1:8" x14ac:dyDescent="0.2">
      <c r="A157" s="68">
        <v>100021887</v>
      </c>
      <c r="B157" s="68" t="s">
        <v>2004</v>
      </c>
      <c r="C157" s="68" t="s">
        <v>1225</v>
      </c>
      <c r="D157" s="68" t="s">
        <v>1324</v>
      </c>
      <c r="E157" s="129">
        <v>6981.68</v>
      </c>
      <c r="F157" s="126">
        <v>0.28899999999999998</v>
      </c>
      <c r="G157" s="130">
        <v>46587</v>
      </c>
      <c r="H157" s="132">
        <v>1</v>
      </c>
    </row>
    <row r="158" spans="1:8" x14ac:dyDescent="0.2">
      <c r="A158" s="68">
        <v>11022900</v>
      </c>
      <c r="B158" s="68" t="s">
        <v>2005</v>
      </c>
      <c r="C158" s="68" t="s">
        <v>1225</v>
      </c>
      <c r="D158" s="68" t="s">
        <v>1324</v>
      </c>
      <c r="E158" s="129">
        <v>7380.19</v>
      </c>
      <c r="F158" s="126">
        <v>0.253</v>
      </c>
      <c r="G158" s="130">
        <v>46587</v>
      </c>
      <c r="H158" s="132">
        <v>1</v>
      </c>
    </row>
    <row r="159" spans="1:8" x14ac:dyDescent="0.2">
      <c r="A159" s="68">
        <v>11008100</v>
      </c>
      <c r="B159" s="68" t="s">
        <v>2006</v>
      </c>
      <c r="C159" s="68" t="s">
        <v>1225</v>
      </c>
      <c r="D159" s="68" t="s">
        <v>1232</v>
      </c>
      <c r="E159" s="129">
        <v>8613.83</v>
      </c>
      <c r="F159" s="126">
        <v>0.54090000000000005</v>
      </c>
      <c r="G159" s="130">
        <v>300</v>
      </c>
      <c r="H159" s="132">
        <v>1</v>
      </c>
    </row>
    <row r="160" spans="1:8" x14ac:dyDescent="0.2">
      <c r="A160" s="68">
        <v>11014100</v>
      </c>
      <c r="B160" s="68" t="s">
        <v>2007</v>
      </c>
      <c r="C160" s="68" t="s">
        <v>1225</v>
      </c>
      <c r="D160" s="68" t="s">
        <v>1232</v>
      </c>
      <c r="E160" s="129">
        <v>13805.02</v>
      </c>
      <c r="F160" s="126">
        <v>0.51490000000000002</v>
      </c>
      <c r="G160" s="130">
        <v>300</v>
      </c>
      <c r="H160" s="132">
        <v>1</v>
      </c>
    </row>
    <row r="161" spans="1:8" x14ac:dyDescent="0.2">
      <c r="A161" s="68">
        <v>11015000</v>
      </c>
      <c r="B161" s="68" t="s">
        <v>2008</v>
      </c>
      <c r="C161" s="68" t="s">
        <v>1225</v>
      </c>
      <c r="D161" s="68" t="s">
        <v>1232</v>
      </c>
      <c r="E161" s="129">
        <v>9514.42</v>
      </c>
      <c r="F161" s="126">
        <v>0.67730000000000001</v>
      </c>
      <c r="G161" s="130">
        <v>300</v>
      </c>
      <c r="H161" s="132">
        <v>1</v>
      </c>
    </row>
    <row r="162" spans="1:8" x14ac:dyDescent="0.2">
      <c r="A162" s="68">
        <v>11007500</v>
      </c>
      <c r="B162" s="68" t="s">
        <v>2009</v>
      </c>
      <c r="C162" s="68" t="s">
        <v>1225</v>
      </c>
      <c r="D162" s="68" t="s">
        <v>1324</v>
      </c>
      <c r="E162" s="129">
        <v>7065.1</v>
      </c>
      <c r="F162" s="126">
        <v>0.48799999999999999</v>
      </c>
      <c r="G162" s="130">
        <v>46587</v>
      </c>
      <c r="H162" s="132">
        <v>1</v>
      </c>
    </row>
    <row r="163" spans="1:8" x14ac:dyDescent="0.2">
      <c r="A163" s="68">
        <v>11004500</v>
      </c>
      <c r="B163" s="68" t="s">
        <v>1481</v>
      </c>
      <c r="C163" s="68" t="s">
        <v>1226</v>
      </c>
      <c r="D163" s="68" t="s">
        <v>1324</v>
      </c>
      <c r="E163" s="129">
        <v>7259.1</v>
      </c>
      <c r="F163" s="126">
        <v>0.35599999999999998</v>
      </c>
      <c r="G163" s="130">
        <v>46587</v>
      </c>
      <c r="H163" s="132">
        <v>1</v>
      </c>
    </row>
    <row r="164" spans="1:8" x14ac:dyDescent="0.2">
      <c r="A164" s="68">
        <v>11004100</v>
      </c>
      <c r="B164" s="68" t="s">
        <v>1482</v>
      </c>
      <c r="C164" s="68" t="s">
        <v>1226</v>
      </c>
      <c r="D164" s="68" t="s">
        <v>1324</v>
      </c>
      <c r="E164" s="129">
        <v>6727.48</v>
      </c>
      <c r="F164" s="126">
        <v>0.40799999999999997</v>
      </c>
      <c r="G164" s="130">
        <v>46587</v>
      </c>
      <c r="H164" s="132">
        <v>1</v>
      </c>
    </row>
    <row r="165" spans="1:8" x14ac:dyDescent="0.2">
      <c r="A165" s="68">
        <v>11013800</v>
      </c>
      <c r="B165" s="68" t="s">
        <v>2010</v>
      </c>
      <c r="C165" s="68" t="s">
        <v>1225</v>
      </c>
      <c r="D165" s="68" t="s">
        <v>1324</v>
      </c>
      <c r="E165" s="129">
        <v>6634.88</v>
      </c>
      <c r="F165" s="126">
        <v>0.26700000000000002</v>
      </c>
      <c r="G165" s="130">
        <v>46587</v>
      </c>
      <c r="H165" s="132">
        <v>1</v>
      </c>
    </row>
    <row r="166" spans="1:8" x14ac:dyDescent="0.2">
      <c r="A166" s="68">
        <v>11022400</v>
      </c>
      <c r="B166" s="68" t="s">
        <v>2011</v>
      </c>
      <c r="C166" s="68" t="s">
        <v>1225</v>
      </c>
      <c r="D166" s="68" t="s">
        <v>1232</v>
      </c>
      <c r="E166" s="129">
        <v>8485.2199999999993</v>
      </c>
      <c r="F166" s="126">
        <v>0.7006</v>
      </c>
      <c r="G166" s="130">
        <v>300</v>
      </c>
      <c r="H166" s="132">
        <v>1</v>
      </c>
    </row>
    <row r="167" spans="1:8" x14ac:dyDescent="0.2">
      <c r="A167" s="68">
        <v>11003900</v>
      </c>
      <c r="B167" s="68" t="s">
        <v>1938</v>
      </c>
      <c r="C167" s="68" t="s">
        <v>1226</v>
      </c>
      <c r="D167" s="68" t="s">
        <v>1324</v>
      </c>
      <c r="E167" s="129">
        <v>7259.1</v>
      </c>
      <c r="F167" s="126">
        <v>0.375</v>
      </c>
      <c r="G167" s="130">
        <v>46587</v>
      </c>
      <c r="H167" s="132">
        <v>1</v>
      </c>
    </row>
    <row r="168" spans="1:8" x14ac:dyDescent="0.2">
      <c r="A168" s="68">
        <v>11009800</v>
      </c>
      <c r="B168" s="68" t="s">
        <v>2012</v>
      </c>
      <c r="C168" s="68" t="s">
        <v>1225</v>
      </c>
      <c r="D168" s="68" t="s">
        <v>1324</v>
      </c>
      <c r="E168" s="129">
        <v>6730.07</v>
      </c>
      <c r="F168" s="126">
        <v>0.3</v>
      </c>
      <c r="G168" s="130">
        <v>46587</v>
      </c>
      <c r="H168" s="132">
        <v>1</v>
      </c>
    </row>
    <row r="169" spans="1:8" x14ac:dyDescent="0.2">
      <c r="A169" s="68">
        <v>11012100</v>
      </c>
      <c r="B169" s="68" t="s">
        <v>2013</v>
      </c>
      <c r="C169" s="68" t="s">
        <v>1225</v>
      </c>
      <c r="D169" s="68" t="s">
        <v>1324</v>
      </c>
      <c r="E169" s="129">
        <v>6634.88</v>
      </c>
      <c r="F169" s="126">
        <v>0.27700000000000002</v>
      </c>
      <c r="G169" s="130">
        <v>46587</v>
      </c>
      <c r="H169" s="132">
        <v>1</v>
      </c>
    </row>
    <row r="170" spans="1:8" x14ac:dyDescent="0.2">
      <c r="A170" s="68">
        <v>100055669</v>
      </c>
      <c r="B170" s="68" t="s">
        <v>2058</v>
      </c>
      <c r="C170" s="68" t="s">
        <v>1225</v>
      </c>
      <c r="D170" s="68" t="s">
        <v>2034</v>
      </c>
      <c r="E170" s="129">
        <v>1235.27</v>
      </c>
      <c r="F170" s="126" t="s">
        <v>1942</v>
      </c>
      <c r="G170" s="136" t="s">
        <v>1942</v>
      </c>
      <c r="H170" s="137" t="s">
        <v>1942</v>
      </c>
    </row>
    <row r="171" spans="1:8" x14ac:dyDescent="0.2">
      <c r="A171" s="68">
        <v>11007200</v>
      </c>
      <c r="B171" s="68" t="s">
        <v>1369</v>
      </c>
      <c r="C171" s="68" t="s">
        <v>1225</v>
      </c>
      <c r="D171" s="68" t="s">
        <v>1232</v>
      </c>
      <c r="E171" s="129">
        <v>7438.65</v>
      </c>
      <c r="F171" s="126">
        <v>0.48480000000000001</v>
      </c>
      <c r="G171" s="130">
        <v>300</v>
      </c>
      <c r="H171" s="132">
        <v>1</v>
      </c>
    </row>
    <row r="172" spans="1:8" x14ac:dyDescent="0.2">
      <c r="A172" s="68">
        <v>11019000</v>
      </c>
      <c r="B172" s="68" t="s">
        <v>1612</v>
      </c>
      <c r="C172" s="68" t="s">
        <v>1225</v>
      </c>
      <c r="D172" s="68" t="s">
        <v>1324</v>
      </c>
      <c r="E172" s="129">
        <v>6871.16</v>
      </c>
      <c r="F172" s="126">
        <v>0.41199999999999998</v>
      </c>
      <c r="G172" s="130">
        <v>46587</v>
      </c>
      <c r="H172" s="132">
        <v>1</v>
      </c>
    </row>
    <row r="173" spans="1:8" x14ac:dyDescent="0.2">
      <c r="A173" s="68">
        <v>100199724</v>
      </c>
      <c r="B173" s="68" t="s">
        <v>2014</v>
      </c>
      <c r="C173" s="68" t="s">
        <v>1225</v>
      </c>
      <c r="D173" s="68" t="s">
        <v>1324</v>
      </c>
      <c r="E173" s="129">
        <v>6979.32</v>
      </c>
      <c r="F173" s="126">
        <v>0.313</v>
      </c>
      <c r="G173" s="130">
        <v>46587</v>
      </c>
      <c r="H173" s="132">
        <v>1</v>
      </c>
    </row>
    <row r="174" spans="1:8" x14ac:dyDescent="0.2">
      <c r="A174" s="68">
        <v>11011000</v>
      </c>
      <c r="B174" s="68" t="s">
        <v>1483</v>
      </c>
      <c r="C174" s="68" t="s">
        <v>1225</v>
      </c>
      <c r="D174" s="68" t="s">
        <v>1232</v>
      </c>
      <c r="E174" s="129">
        <v>8924.9699999999993</v>
      </c>
      <c r="F174" s="126">
        <v>0.52110000000000001</v>
      </c>
      <c r="G174" s="130">
        <v>300</v>
      </c>
      <c r="H174" s="132">
        <v>1</v>
      </c>
    </row>
    <row r="175" spans="1:8" x14ac:dyDescent="0.2">
      <c r="A175" s="68">
        <v>11009900</v>
      </c>
      <c r="B175" s="68" t="s">
        <v>1613</v>
      </c>
      <c r="C175" s="68" t="s">
        <v>1225</v>
      </c>
      <c r="D175" s="68" t="s">
        <v>1324</v>
      </c>
      <c r="E175" s="129">
        <v>6744.79</v>
      </c>
      <c r="F175" s="126">
        <v>0.441</v>
      </c>
      <c r="G175" s="130">
        <v>46587</v>
      </c>
      <c r="H175" s="132">
        <v>1</v>
      </c>
    </row>
    <row r="176" spans="1:8" x14ac:dyDescent="0.2">
      <c r="A176" s="68">
        <v>11010400</v>
      </c>
      <c r="B176" s="68" t="s">
        <v>1601</v>
      </c>
      <c r="C176" s="68" t="s">
        <v>1225</v>
      </c>
      <c r="D176" s="68" t="s">
        <v>1232</v>
      </c>
      <c r="E176" s="129">
        <v>9534.7999999999993</v>
      </c>
      <c r="F176" s="126">
        <v>0.51370000000000005</v>
      </c>
      <c r="G176" s="130">
        <v>300</v>
      </c>
      <c r="H176" s="132">
        <v>1</v>
      </c>
    </row>
    <row r="177" spans="1:8" x14ac:dyDescent="0.2">
      <c r="A177" s="68">
        <v>11013400</v>
      </c>
      <c r="B177" s="68" t="s">
        <v>1618</v>
      </c>
      <c r="C177" s="68" t="s">
        <v>1225</v>
      </c>
      <c r="D177" s="68" t="s">
        <v>1232</v>
      </c>
      <c r="E177" s="129">
        <v>8713.3799999999992</v>
      </c>
      <c r="F177" s="126">
        <v>0.64270000000000005</v>
      </c>
      <c r="G177" s="130">
        <v>300</v>
      </c>
      <c r="H177" s="132">
        <v>1</v>
      </c>
    </row>
    <row r="178" spans="1:8" x14ac:dyDescent="0.2">
      <c r="A178" s="68">
        <v>11018600</v>
      </c>
      <c r="B178" s="68" t="s">
        <v>2015</v>
      </c>
      <c r="C178" s="68" t="s">
        <v>1225</v>
      </c>
      <c r="D178" s="68" t="s">
        <v>1232</v>
      </c>
      <c r="E178" s="129">
        <v>9084.9699999999993</v>
      </c>
      <c r="F178" s="126">
        <v>0.74270000000000003</v>
      </c>
      <c r="G178" s="130">
        <v>300</v>
      </c>
      <c r="H178" s="132">
        <v>1</v>
      </c>
    </row>
    <row r="179" spans="1:8" x14ac:dyDescent="0.2">
      <c r="A179" s="68">
        <v>11018200</v>
      </c>
      <c r="B179" s="68" t="s">
        <v>1602</v>
      </c>
      <c r="C179" s="68" t="s">
        <v>1225</v>
      </c>
      <c r="D179" s="68" t="s">
        <v>1232</v>
      </c>
      <c r="E179" s="129">
        <v>9477.42</v>
      </c>
      <c r="F179" s="126">
        <v>0.54379999999999995</v>
      </c>
      <c r="G179" s="130">
        <v>300</v>
      </c>
      <c r="H179" s="132">
        <v>1</v>
      </c>
    </row>
    <row r="180" spans="1:8" x14ac:dyDescent="0.2">
      <c r="A180" s="68">
        <v>11017800</v>
      </c>
      <c r="B180" s="68" t="s">
        <v>1370</v>
      </c>
      <c r="C180" s="68" t="s">
        <v>1225</v>
      </c>
      <c r="D180" s="68" t="s">
        <v>1232</v>
      </c>
      <c r="E180" s="129">
        <v>13081.41</v>
      </c>
      <c r="F180" s="126">
        <v>0.84540000000000004</v>
      </c>
      <c r="G180" s="130">
        <v>300</v>
      </c>
      <c r="H180" s="132">
        <v>1</v>
      </c>
    </row>
    <row r="181" spans="1:8" x14ac:dyDescent="0.2">
      <c r="A181" s="68">
        <v>11000900</v>
      </c>
      <c r="B181" s="68" t="s">
        <v>1939</v>
      </c>
      <c r="C181" s="68" t="s">
        <v>1226</v>
      </c>
      <c r="D181" s="68" t="s">
        <v>1324</v>
      </c>
      <c r="E181" s="129">
        <v>7351.57</v>
      </c>
      <c r="F181" s="126">
        <v>0.29599999999999999</v>
      </c>
      <c r="G181" s="130">
        <v>46587</v>
      </c>
      <c r="H181" s="132">
        <v>1</v>
      </c>
    </row>
    <row r="182" spans="1:8" x14ac:dyDescent="0.2">
      <c r="A182" s="68">
        <v>11001700</v>
      </c>
      <c r="B182" s="68" t="s">
        <v>2016</v>
      </c>
      <c r="C182" s="68" t="s">
        <v>1225</v>
      </c>
      <c r="D182" s="68" t="s">
        <v>1324</v>
      </c>
      <c r="E182" s="129">
        <v>7490.06</v>
      </c>
      <c r="F182" s="126">
        <v>0.28299999999999997</v>
      </c>
      <c r="G182" s="130">
        <v>46587</v>
      </c>
      <c r="H182" s="132">
        <v>1</v>
      </c>
    </row>
    <row r="183" spans="1:8" x14ac:dyDescent="0.2">
      <c r="A183" s="68">
        <v>11022000</v>
      </c>
      <c r="B183" s="68" t="s">
        <v>1940</v>
      </c>
      <c r="C183" s="68" t="s">
        <v>1225</v>
      </c>
      <c r="D183" s="68" t="s">
        <v>1324</v>
      </c>
      <c r="E183" s="129">
        <v>7773.44</v>
      </c>
      <c r="F183" s="126">
        <v>0.27300000000000002</v>
      </c>
      <c r="G183" s="130">
        <v>46587</v>
      </c>
      <c r="H183" s="132">
        <v>1.3</v>
      </c>
    </row>
    <row r="184" spans="1:8" x14ac:dyDescent="0.2">
      <c r="A184" s="68">
        <v>11008700</v>
      </c>
      <c r="B184" s="68" t="s">
        <v>1371</v>
      </c>
      <c r="C184" s="68" t="s">
        <v>1225</v>
      </c>
      <c r="D184" s="68" t="s">
        <v>1232</v>
      </c>
      <c r="E184" s="129">
        <v>8514.7999999999993</v>
      </c>
      <c r="F184" s="126">
        <v>0.54669999999999996</v>
      </c>
      <c r="G184" s="130">
        <v>300</v>
      </c>
      <c r="H184" s="132">
        <v>1</v>
      </c>
    </row>
    <row r="185" spans="1:8" x14ac:dyDescent="0.2">
      <c r="A185" s="68">
        <v>100055308</v>
      </c>
      <c r="B185" s="68" t="s">
        <v>2059</v>
      </c>
      <c r="C185" s="68" t="s">
        <v>1225</v>
      </c>
      <c r="D185" s="68" t="s">
        <v>2032</v>
      </c>
      <c r="E185" s="129">
        <v>1264.0899999999999</v>
      </c>
      <c r="F185" s="126" t="s">
        <v>1942</v>
      </c>
      <c r="G185" s="136" t="s">
        <v>1942</v>
      </c>
      <c r="H185" s="137" t="s">
        <v>1942</v>
      </c>
    </row>
    <row r="186" spans="1:8" x14ac:dyDescent="0.2">
      <c r="A186" s="68">
        <v>82794800</v>
      </c>
      <c r="B186" s="68" t="s">
        <v>2060</v>
      </c>
      <c r="C186" s="68" t="s">
        <v>1615</v>
      </c>
      <c r="D186" s="68" t="s">
        <v>2032</v>
      </c>
      <c r="E186" s="129">
        <v>1110.97</v>
      </c>
      <c r="F186" s="126" t="s">
        <v>1942</v>
      </c>
      <c r="G186" s="136" t="s">
        <v>1942</v>
      </c>
      <c r="H186" s="137" t="s">
        <v>1942</v>
      </c>
    </row>
    <row r="187" spans="1:8" x14ac:dyDescent="0.2">
      <c r="A187" s="68">
        <v>11008000</v>
      </c>
      <c r="B187" s="68" t="s">
        <v>1372</v>
      </c>
      <c r="C187" s="68" t="s">
        <v>1225</v>
      </c>
      <c r="D187" s="68" t="s">
        <v>1232</v>
      </c>
      <c r="E187" s="129">
        <v>7415.36</v>
      </c>
      <c r="F187" s="126">
        <v>0.48330000000000001</v>
      </c>
      <c r="G187" s="130">
        <v>300</v>
      </c>
      <c r="H187" s="132">
        <v>1</v>
      </c>
    </row>
    <row r="188" spans="1:8" x14ac:dyDescent="0.2">
      <c r="A188" s="68">
        <v>100051765</v>
      </c>
      <c r="B188" s="68" t="s">
        <v>2017</v>
      </c>
      <c r="C188" s="68" t="s">
        <v>1225</v>
      </c>
      <c r="D188" s="68" t="s">
        <v>1324</v>
      </c>
      <c r="E188" s="129">
        <v>6815.32</v>
      </c>
      <c r="F188" s="126">
        <v>0.315</v>
      </c>
      <c r="G188" s="130">
        <v>46587</v>
      </c>
      <c r="H188" s="132">
        <v>1</v>
      </c>
    </row>
    <row r="189" spans="1:8" x14ac:dyDescent="0.2">
      <c r="A189" s="68">
        <v>10063300</v>
      </c>
      <c r="B189" s="68" t="s">
        <v>2061</v>
      </c>
      <c r="C189" s="68" t="s">
        <v>1225</v>
      </c>
      <c r="D189" s="68" t="s">
        <v>2034</v>
      </c>
      <c r="E189" s="129">
        <v>1161.32</v>
      </c>
      <c r="F189" s="126" t="s">
        <v>1942</v>
      </c>
      <c r="G189" s="136" t="s">
        <v>1942</v>
      </c>
      <c r="H189" s="137" t="s">
        <v>1942</v>
      </c>
    </row>
    <row r="190" spans="1:8" x14ac:dyDescent="0.2">
      <c r="A190" s="68">
        <v>11016100</v>
      </c>
      <c r="B190" s="68" t="s">
        <v>2018</v>
      </c>
      <c r="C190" s="68" t="s">
        <v>1225</v>
      </c>
      <c r="D190" s="68" t="s">
        <v>1232</v>
      </c>
      <c r="E190" s="129">
        <v>13073.5</v>
      </c>
      <c r="F190" s="126">
        <v>0.74419999999999997</v>
      </c>
      <c r="G190" s="130">
        <v>300</v>
      </c>
      <c r="H190" s="132">
        <v>1</v>
      </c>
    </row>
    <row r="191" spans="1:8" x14ac:dyDescent="0.2">
      <c r="A191" s="68">
        <v>11008200</v>
      </c>
      <c r="B191" s="68" t="s">
        <v>1373</v>
      </c>
      <c r="C191" s="68" t="s">
        <v>1225</v>
      </c>
      <c r="D191" s="68" t="s">
        <v>1232</v>
      </c>
      <c r="E191" s="129">
        <v>11493.3</v>
      </c>
      <c r="F191" s="126">
        <v>0.7611</v>
      </c>
      <c r="G191" s="130">
        <v>300</v>
      </c>
      <c r="H191" s="132">
        <v>1</v>
      </c>
    </row>
    <row r="192" spans="1:8" x14ac:dyDescent="0.2">
      <c r="A192" s="68">
        <v>100065978</v>
      </c>
      <c r="B192" s="68" t="s">
        <v>2062</v>
      </c>
      <c r="C192" s="68" t="s">
        <v>1225</v>
      </c>
      <c r="D192" s="68" t="s">
        <v>2034</v>
      </c>
      <c r="E192" s="129">
        <v>753.57</v>
      </c>
      <c r="F192" s="126" t="s">
        <v>1942</v>
      </c>
      <c r="G192" s="136" t="s">
        <v>1942</v>
      </c>
      <c r="H192" s="137" t="s">
        <v>1942</v>
      </c>
    </row>
    <row r="193" spans="1:8" x14ac:dyDescent="0.2">
      <c r="A193" s="68">
        <v>10063000</v>
      </c>
      <c r="B193" s="68" t="s">
        <v>2063</v>
      </c>
      <c r="C193" s="68" t="s">
        <v>1225</v>
      </c>
      <c r="D193" s="68" t="s">
        <v>2034</v>
      </c>
      <c r="E193" s="129">
        <v>1454.75</v>
      </c>
      <c r="F193" s="126" t="s">
        <v>1942</v>
      </c>
      <c r="G193" s="136" t="s">
        <v>1942</v>
      </c>
      <c r="H193" s="137" t="s">
        <v>1942</v>
      </c>
    </row>
    <row r="194" spans="1:8" x14ac:dyDescent="0.2">
      <c r="A194" s="68" t="s">
        <v>1922</v>
      </c>
      <c r="B194" s="68" t="s">
        <v>1922</v>
      </c>
      <c r="C194" s="68" t="s">
        <v>1225</v>
      </c>
      <c r="D194" s="68" t="s">
        <v>1324</v>
      </c>
      <c r="E194" s="129">
        <v>6979.3179749999999</v>
      </c>
      <c r="F194" s="126">
        <v>0.313</v>
      </c>
      <c r="G194" s="130">
        <v>46587</v>
      </c>
      <c r="H194" s="132">
        <v>1</v>
      </c>
    </row>
  </sheetData>
  <sheetProtection algorithmName="SHA-512" hashValue="Nj1ANAd24LovsgM1zMyR0E2RvXithpAS8IkLz3dJCFCeRFD8d1bLbOK0p0ats0F6tVh7fZNWpxLk15suNzJkDg==" saltValue="nH5kgzqf0P6dTCXwNeYXFQ==" spinCount="100000" sheet="1" objects="1" scenarios="1" autoFilter="0"/>
  <autoFilter ref="A9:H194"/>
  <pageMargins left="0.7" right="0.7" top="0.75" bottom="0.75" header="0.3" footer="0.3"/>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28</vt:i4>
      </vt:variant>
    </vt:vector>
  </HeadingPairs>
  <TitlesOfParts>
    <vt:vector size="34" baseType="lpstr">
      <vt:lpstr>Cover</vt:lpstr>
      <vt:lpstr>Structure</vt:lpstr>
      <vt:lpstr>Calculator Instructions</vt:lpstr>
      <vt:lpstr>Interactive Calculator</vt:lpstr>
      <vt:lpstr>DRG Table</vt:lpstr>
      <vt:lpstr>Provider Table</vt:lpstr>
      <vt:lpstr>'Interactive Calculator'!_PRIVIA_COMMENT_DF2A9CCF_274F_46E8_85B6_</vt:lpstr>
      <vt:lpstr>Active_Outlier_Ind</vt:lpstr>
      <vt:lpstr>Active_Payment</vt:lpstr>
      <vt:lpstr>Active_Transfer_Ind</vt:lpstr>
      <vt:lpstr>Age</vt:lpstr>
      <vt:lpstr>APR_DRG</vt:lpstr>
      <vt:lpstr>Billed</vt:lpstr>
      <vt:lpstr>Copay</vt:lpstr>
      <vt:lpstr>DEFAULT_CCR</vt:lpstr>
      <vt:lpstr>DEFAULT_MEDICAID_ID</vt:lpstr>
      <vt:lpstr>DEFAULT_NAME</vt:lpstr>
      <vt:lpstr>DEFAULT_PROV_ADJ</vt:lpstr>
      <vt:lpstr>DEFAULT_RATE</vt:lpstr>
      <vt:lpstr>DEFAULT_STATE</vt:lpstr>
      <vt:lpstr>DEFAULT_THRESHOLD</vt:lpstr>
      <vt:lpstr>DEFAULT_TYPE</vt:lpstr>
      <vt:lpstr>'Interactive Calculator'!DRG_Base_Pay</vt:lpstr>
      <vt:lpstr>'DRG Table'!DRG_Table</vt:lpstr>
      <vt:lpstr>LOS</vt:lpstr>
      <vt:lpstr>Medicaid_ID</vt:lpstr>
      <vt:lpstr>Other_Covg</vt:lpstr>
      <vt:lpstr>'Calculator Instructions'!Print_Area</vt:lpstr>
      <vt:lpstr>Cover!Print_Area</vt:lpstr>
      <vt:lpstr>'Interactive Calculator'!Print_Area</vt:lpstr>
      <vt:lpstr>Structure!Print_Area</vt:lpstr>
      <vt:lpstr>'Calculator Instructions'!Print_Titles</vt:lpstr>
      <vt:lpstr>PROVIDER_TABLE</vt:lpstr>
      <vt:lpstr>Xfer_Status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Vidikan</dc:creator>
  <cp:lastModifiedBy>david.mcmanus</cp:lastModifiedBy>
  <cp:lastPrinted>2023-01-18T21:40:29Z</cp:lastPrinted>
  <dcterms:created xsi:type="dcterms:W3CDTF">2016-09-27T16:57:57Z</dcterms:created>
  <dcterms:modified xsi:type="dcterms:W3CDTF">2023-04-05T19:22:13Z</dcterms:modified>
</cp:coreProperties>
</file>