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L:\SWI-PHI\SWI72-04 2025 Hospital Rate Setting\Work Transmittals\2 - Hospital Ratesetting\20250506 - Updated Calculators v1.1\"/>
    </mc:Choice>
  </mc:AlternateContent>
  <xr:revisionPtr revIDLastSave="0" documentId="13_ncr:1_{2B9DB66C-AEF7-4A73-8051-76649A8C551B}" xr6:coauthVersionLast="47" xr6:coauthVersionMax="47" xr10:uidLastSave="{00000000-0000-0000-0000-000000000000}"/>
  <workbookProtection workbookAlgorithmName="SHA-512" workbookHashValue="RgVKrgmoqgeCVuYlwdpas80XfEOBxD+eaq/f5Qq76pWopi4a7hD+Jguqv2SEniCjmHVu1vQvAR9wtisn8xiMUQ==" workbookSaltValue="v6Aww8+MqV5Qbjzuqw+4NQ==" workbookSpinCount="100000" lockStructure="1"/>
  <bookViews>
    <workbookView xWindow="22932" yWindow="-108" windowWidth="23256" windowHeight="14016" tabRatio="828" xr2:uid="{00000000-000D-0000-FFFF-FFFF00000000}"/>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Table'!$A$10:$H$10</definedName>
    <definedName name="_xlnm._FilterDatabase" localSheetId="5" hidden="1">'Provider Table'!$A$11:$I$199</definedName>
    <definedName name="Active_Outlier_Ind">'Interactive Calculator'!$E$42</definedName>
    <definedName name="Active_Payment">'Interactive Calculator'!$E$54</definedName>
    <definedName name="Active_Transfer_Ind">'Interactive Calculator'!$E$36</definedName>
    <definedName name="Age">'Interactive Calculator'!$E$10</definedName>
    <definedName name="APR_DRG">'Interactive Calculator'!$E$14</definedName>
    <definedName name="Billed">'Interactive Calculator'!$E$7</definedName>
    <definedName name="Copay">'Interactive Calculator'!$E$12</definedName>
    <definedName name="DRG_Base_Pay" localSheetId="3">'Interactive Calculator'!$E$34</definedName>
    <definedName name="DRG_Table" localSheetId="4">'DRG Table'!$A$10:$H$1348</definedName>
    <definedName name="LOS">'Interactive Calculator'!$E$8</definedName>
    <definedName name="Medicaid_ID">'Interactive Calculator'!$E$13</definedName>
    <definedName name="Other_Covg">'Interactive Calculator'!$E$11</definedName>
    <definedName name="_xlnm.Print_Area" localSheetId="2">'Calculator Instructions'!$B$2:$F$36</definedName>
    <definedName name="_xlnm.Print_Area" localSheetId="0">Cover!$B$2:$F$21</definedName>
    <definedName name="_xlnm.Print_Area" localSheetId="4">'DRG Table'!$A$1:$H$1348</definedName>
    <definedName name="_xlnm.Print_Area" localSheetId="3">'Interactive Calculator'!$B$1:$G$55</definedName>
    <definedName name="_xlnm.Print_Area" localSheetId="1">Structure!$B$2:$F$26</definedName>
    <definedName name="_xlnm.Print_Titles" localSheetId="2">'Calculator Instructions'!$13:$13</definedName>
    <definedName name="PROVIDER_TABLE">'Provider Table'!$A$11:$I$199</definedName>
    <definedName name="Xfer_Status">'Interactive Calculator'!$E$9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4" l="1"/>
  <c r="E23" i="4"/>
  <c r="E27" i="4"/>
  <c r="E24" i="4"/>
  <c r="E25" i="4" s="1"/>
  <c r="E19" i="4"/>
  <c r="E36" i="4" l="1"/>
  <c r="E49" i="4"/>
  <c r="E50" i="4"/>
  <c r="E30" i="4"/>
  <c r="E52" i="4"/>
  <c r="E26" i="4"/>
  <c r="E41" i="4" s="1"/>
  <c r="E17" i="4"/>
  <c r="E20" i="4" l="1"/>
  <c r="E33" i="4" s="1"/>
  <c r="E21" i="4" l="1"/>
  <c r="E18" i="4"/>
  <c r="E34" i="4" s="1"/>
  <c r="E16" i="4"/>
  <c r="E37" i="4" l="1"/>
  <c r="E38" i="4" s="1"/>
  <c r="E39" i="4" s="1"/>
  <c r="E42" i="4" s="1"/>
  <c r="E43" i="4" s="1"/>
  <c r="B3" i="10"/>
  <c r="E44" i="4" l="1"/>
  <c r="E46" i="4" s="1"/>
  <c r="E48" i="4" s="1"/>
  <c r="E51" i="4" s="1"/>
  <c r="E54" i="4" s="1"/>
  <c r="B3" i="11"/>
  <c r="E53" i="4" l="1"/>
</calcChain>
</file>

<file path=xl/sharedStrings.xml><?xml version="1.0" encoding="utf-8"?>
<sst xmlns="http://schemas.openxmlformats.org/spreadsheetml/2006/main" count="6245" uniqueCount="2086">
  <si>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</si>
  <si>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</si>
  <si>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</si>
  <si>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</si>
  <si>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</si>
  <si>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</si>
  <si>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</si>
  <si>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</si>
  <si>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</si>
  <si>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</si>
  <si>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</si>
  <si>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</si>
  <si>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</si>
  <si>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</si>
  <si>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</si>
  <si>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</si>
  <si>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</si>
  <si>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</si>
  <si>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</si>
  <si>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</si>
  <si>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</si>
  <si>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</si>
  <si>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PAYMENT POLICY PARAMETERS SET BY MEDICAID</t>
  </si>
  <si>
    <t>Cost outlier threshold</t>
  </si>
  <si>
    <t>Marginal cost percentage</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</si>
  <si>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</si>
  <si>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</si>
  <si>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</si>
  <si>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</si>
  <si>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</si>
  <si>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</si>
  <si>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</si>
  <si>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</si>
  <si>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</si>
  <si>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</si>
  <si>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</si>
  <si>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</si>
  <si>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</si>
  <si>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</si>
  <si>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</si>
  <si>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</si>
  <si>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</si>
  <si>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</si>
  <si>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</si>
  <si>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</si>
  <si>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</si>
  <si>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</si>
  <si>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</si>
  <si>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</si>
  <si>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</si>
  <si>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</si>
  <si>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</si>
  <si>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</si>
  <si>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</si>
  <si>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</si>
  <si>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</si>
  <si>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</si>
  <si>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</si>
  <si>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</si>
  <si>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</si>
  <si>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</si>
  <si>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</si>
  <si>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</si>
  <si>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</si>
  <si>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</si>
  <si>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</si>
  <si>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</si>
  <si>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</si>
  <si>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</si>
  <si>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</si>
  <si>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</si>
  <si>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</si>
  <si>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</si>
  <si>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</si>
  <si>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</si>
  <si>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</si>
  <si>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</si>
  <si>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</si>
  <si>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</si>
  <si>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</si>
  <si>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</si>
  <si>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</si>
  <si>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</si>
  <si>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</si>
  <si>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</si>
  <si>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</si>
  <si>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</si>
  <si>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</si>
  <si>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</si>
  <si>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</si>
  <si>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</si>
  <si>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</si>
  <si>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</si>
  <si>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</si>
  <si>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</si>
  <si>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</si>
  <si>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</si>
  <si>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</si>
  <si>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</si>
  <si>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</si>
  <si>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</si>
  <si>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</si>
  <si>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</si>
  <si>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</si>
  <si>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</si>
  <si>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</si>
  <si>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</si>
  <si>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</si>
  <si>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</si>
  <si>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</si>
  <si>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</si>
  <si>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</si>
  <si>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</si>
  <si>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</si>
  <si>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</si>
  <si>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</si>
  <si>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</si>
  <si>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</si>
  <si>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</si>
  <si>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</si>
  <si>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</si>
  <si>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</si>
  <si>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</si>
  <si>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</si>
  <si>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</si>
  <si>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</si>
  <si>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</si>
  <si>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</si>
  <si>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</si>
  <si>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</si>
  <si>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</si>
  <si>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</si>
  <si>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</si>
  <si>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</si>
  <si>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</si>
  <si>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</si>
  <si>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</si>
  <si>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</si>
  <si>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</si>
  <si>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</si>
  <si>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</si>
  <si>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</si>
  <si>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</si>
  <si>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</si>
  <si>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</si>
  <si>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</si>
  <si>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</si>
  <si>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</si>
  <si>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</si>
  <si>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</si>
  <si>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</si>
  <si>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</si>
  <si>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</si>
  <si>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</si>
  <si>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</si>
  <si>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</si>
  <si>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</si>
  <si>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</si>
  <si>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</si>
  <si>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</si>
  <si>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</si>
  <si>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</si>
  <si>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</si>
  <si>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</si>
  <si>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</si>
  <si>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</si>
  <si>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</si>
  <si>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</si>
  <si>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</si>
  <si>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</si>
  <si>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</si>
  <si>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</si>
  <si>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</si>
  <si>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</si>
  <si>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</si>
  <si>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</si>
  <si>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</si>
  <si>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</si>
  <si>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</si>
  <si>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</si>
  <si>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</si>
  <si>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</si>
  <si>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</si>
  <si>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</si>
  <si>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</si>
  <si>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</si>
  <si>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</si>
  <si>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</si>
  <si>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</si>
  <si>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</si>
  <si>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</si>
  <si>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</si>
  <si>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</si>
  <si>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</si>
  <si>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</si>
  <si>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</si>
  <si>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</si>
  <si>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</si>
  <si>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</si>
  <si>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</si>
  <si>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</si>
  <si>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</si>
  <si>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</si>
  <si>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</si>
  <si>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</si>
  <si>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</si>
  <si>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</si>
  <si>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</si>
  <si>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</si>
  <si>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</si>
  <si>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</si>
  <si>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</si>
  <si>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</si>
  <si>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</si>
  <si>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</si>
  <si>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</si>
  <si>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</si>
  <si>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</si>
  <si>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</si>
  <si>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</si>
  <si>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</si>
  <si>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</si>
  <si>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</si>
  <si>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</si>
  <si>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</si>
  <si>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</si>
  <si>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</si>
  <si>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</si>
  <si>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</si>
  <si>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</si>
  <si>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</si>
  <si>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</si>
  <si>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</si>
  <si>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</si>
  <si>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</si>
  <si>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</si>
  <si>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</si>
  <si>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</si>
  <si>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</si>
  <si>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</si>
  <si>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</si>
  <si>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</si>
  <si>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</si>
  <si>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</si>
  <si>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</si>
  <si>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</si>
  <si>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</si>
  <si>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</si>
  <si>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</si>
  <si>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</si>
  <si>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</si>
  <si>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</si>
  <si>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</si>
  <si>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</si>
  <si>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</si>
  <si>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</si>
  <si>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</si>
  <si>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</si>
  <si>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</si>
  <si>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</si>
  <si>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</si>
  <si>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</si>
  <si>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</si>
  <si>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</si>
  <si>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</si>
  <si>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</si>
  <si>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</si>
  <si>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</si>
  <si>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</si>
  <si>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</si>
  <si>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</si>
  <si>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</si>
  <si>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</si>
  <si>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</si>
  <si>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</si>
  <si>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</si>
  <si>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</si>
  <si>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</si>
  <si>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</si>
  <si>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</si>
  <si>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</si>
  <si>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</si>
  <si>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</si>
  <si>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</si>
  <si>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</si>
  <si>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</si>
  <si>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</si>
  <si>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</si>
  <si>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</si>
  <si>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</si>
  <si>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</si>
  <si>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</si>
  <si>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</si>
  <si>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</si>
  <si>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</si>
  <si>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</si>
  <si>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</si>
  <si>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</si>
  <si>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</si>
  <si>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</si>
  <si>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</si>
  <si>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</si>
  <si>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</si>
  <si>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</si>
  <si>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</si>
  <si>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</si>
  <si>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</si>
  <si>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</si>
  <si>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</si>
  <si>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</si>
  <si>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</si>
  <si>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</si>
  <si>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</si>
  <si>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</si>
  <si>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</si>
  <si>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</si>
  <si>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</si>
  <si>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</si>
  <si>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</si>
  <si>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</si>
  <si>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</si>
  <si>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</si>
  <si>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</si>
  <si>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</si>
  <si>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</si>
  <si>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</si>
  <si>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</si>
  <si>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</si>
  <si>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</si>
  <si>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</si>
  <si>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</si>
  <si>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</si>
  <si>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</si>
  <si>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</si>
  <si>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</si>
  <si>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</si>
  <si>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</si>
  <si>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</si>
  <si>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</si>
  <si>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</si>
  <si>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</si>
  <si>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</si>
  <si>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</si>
  <si>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</si>
  <si>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</si>
  <si>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</si>
  <si>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</si>
  <si>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</si>
  <si>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</si>
  <si>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</si>
  <si>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</si>
  <si>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</si>
  <si>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</si>
  <si>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</si>
  <si>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</si>
  <si>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</si>
  <si>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</si>
  <si>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</si>
  <si>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</si>
  <si>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</si>
  <si>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</si>
  <si>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</si>
  <si>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</si>
  <si>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</si>
  <si>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</si>
  <si>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</si>
  <si>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</si>
  <si>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</si>
  <si>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</si>
  <si>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</si>
  <si>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</si>
  <si>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</si>
  <si>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</si>
  <si>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</si>
  <si>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</si>
  <si>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</si>
  <si>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</si>
  <si>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</si>
  <si>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</si>
  <si>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</si>
  <si>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</si>
  <si>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</si>
  <si>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</si>
  <si>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</si>
  <si>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</si>
  <si>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</si>
  <si>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</si>
  <si>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</si>
  <si>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</si>
  <si>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</si>
  <si>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</si>
  <si>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</si>
  <si>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</si>
  <si>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</si>
  <si>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</si>
  <si>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</si>
  <si>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</si>
  <si>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</si>
  <si>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</si>
  <si>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</si>
  <si>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</si>
  <si>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</si>
  <si>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</si>
  <si>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</si>
  <si>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</si>
  <si>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</si>
  <si>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</si>
  <si>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</si>
  <si>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</si>
  <si>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</si>
  <si>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</si>
  <si>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</si>
  <si>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</si>
  <si>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</si>
  <si>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</si>
  <si>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</si>
  <si>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</si>
  <si>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</si>
  <si>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</si>
  <si>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</si>
  <si>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</si>
  <si>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</si>
  <si>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</si>
  <si>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</si>
  <si>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</si>
  <si>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</si>
  <si>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</si>
  <si>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</si>
  <si>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</si>
  <si>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</si>
  <si>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</si>
  <si>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</si>
  <si>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</si>
  <si>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</si>
  <si>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</si>
  <si>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</si>
  <si>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</si>
  <si>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</si>
  <si>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</si>
  <si>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</si>
  <si>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</si>
  <si>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</si>
  <si>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</si>
  <si>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</si>
  <si>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</si>
  <si>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</si>
  <si>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</si>
  <si>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</si>
  <si>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</si>
  <si>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</si>
  <si>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</si>
  <si>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</si>
  <si>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</si>
  <si>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</si>
  <si>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</si>
  <si>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</si>
  <si>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</si>
  <si>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</si>
  <si>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</si>
  <si>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</si>
  <si>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</si>
  <si>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</si>
  <si>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</si>
  <si>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</si>
  <si>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</si>
  <si>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</si>
  <si>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</si>
  <si>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</si>
  <si>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</si>
  <si>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</si>
  <si>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</si>
  <si>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</si>
  <si>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</si>
  <si>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</si>
  <si>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</si>
  <si>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</si>
  <si>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</si>
  <si>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</si>
  <si>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</si>
  <si>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</si>
  <si>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</si>
  <si>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</si>
  <si>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</si>
  <si>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</si>
  <si>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</si>
  <si>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</si>
  <si>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</si>
  <si>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</si>
  <si>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</si>
  <si>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</si>
  <si>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</si>
  <si>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</si>
  <si>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</si>
  <si>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</si>
  <si>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</si>
  <si>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</si>
  <si>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</si>
  <si>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</si>
  <si>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</si>
  <si>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</si>
  <si>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</si>
  <si>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</si>
  <si>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</si>
  <si>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</si>
  <si>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</si>
  <si>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</si>
  <si>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</si>
  <si>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</si>
  <si>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</si>
  <si>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</si>
  <si>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</si>
  <si>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</si>
  <si>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</si>
  <si>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</si>
  <si>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</si>
  <si>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</si>
  <si>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</si>
  <si>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</si>
  <si>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</si>
  <si>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</si>
  <si>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</si>
  <si>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</si>
  <si>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</si>
  <si>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</si>
  <si>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</si>
  <si>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</si>
  <si>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</si>
  <si>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</si>
  <si>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</si>
  <si>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</si>
  <si>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</si>
  <si>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</si>
  <si>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</si>
  <si>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</si>
  <si>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</si>
  <si>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</si>
  <si>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</si>
  <si>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</si>
  <si>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</si>
  <si>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</si>
  <si>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</si>
  <si>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</si>
  <si>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</si>
  <si>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</si>
  <si>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</si>
  <si>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</si>
  <si>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</si>
  <si>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</si>
  <si>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</si>
  <si>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</si>
  <si>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</si>
  <si>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</si>
  <si>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</si>
  <si>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</si>
  <si>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</si>
  <si>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</si>
  <si>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</si>
  <si>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</si>
  <si>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</si>
  <si>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</si>
  <si>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</si>
  <si>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</si>
  <si>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</si>
  <si>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</si>
  <si>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</si>
  <si>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</si>
  <si>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</si>
  <si>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</si>
  <si>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</si>
  <si>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</si>
  <si>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</si>
  <si>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</si>
  <si>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</si>
  <si>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</si>
  <si>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</si>
  <si>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</si>
  <si>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</si>
  <si>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</si>
  <si>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</si>
  <si>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</si>
  <si>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</si>
  <si>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</si>
  <si>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</si>
  <si>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</si>
  <si>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</si>
  <si>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</si>
  <si>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</si>
  <si>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</si>
  <si>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</si>
  <si>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</si>
  <si>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</si>
  <si>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</si>
  <si>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</si>
  <si>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</si>
  <si>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</si>
  <si>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</si>
  <si>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</si>
  <si>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</si>
  <si>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</si>
  <si>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</si>
  <si>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</si>
  <si>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</si>
  <si>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</si>
  <si>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</si>
  <si>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</si>
  <si>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</si>
  <si>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</si>
  <si>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</si>
  <si>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</si>
  <si>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</si>
  <si>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</si>
  <si>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</si>
  <si>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</si>
  <si>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</si>
  <si>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</si>
  <si>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</si>
  <si>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</si>
  <si>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</si>
  <si>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</si>
  <si>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</si>
  <si>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</si>
  <si>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</si>
  <si>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</si>
  <si>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</si>
  <si>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</si>
  <si>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</si>
  <si>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</si>
  <si>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</si>
  <si>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</si>
  <si>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</si>
  <si>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</si>
  <si>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</si>
  <si>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</si>
  <si>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</si>
  <si>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</si>
  <si>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</si>
  <si>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</si>
  <si>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</si>
  <si>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</si>
  <si>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</si>
  <si>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</si>
  <si>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</si>
  <si>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</si>
  <si>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</si>
  <si>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</si>
  <si>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</si>
  <si>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</si>
  <si>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</si>
  <si>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</si>
  <si>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</si>
  <si>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</si>
  <si>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</si>
  <si>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</si>
  <si>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</si>
  <si>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</si>
  <si>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</si>
  <si>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</si>
  <si>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</si>
  <si>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</si>
  <si>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</si>
  <si>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</si>
  <si>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</si>
  <si>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</si>
  <si>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</si>
  <si>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</si>
  <si>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</si>
  <si>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</si>
  <si>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</si>
  <si>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</si>
  <si>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</si>
  <si>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</si>
  <si>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</si>
  <si>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</si>
  <si>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</si>
  <si>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</si>
  <si>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</si>
  <si>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</si>
  <si>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</si>
  <si>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</si>
  <si>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</si>
  <si>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</si>
  <si>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</si>
  <si>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</si>
  <si>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</si>
  <si>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</si>
  <si>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</si>
  <si>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</si>
  <si>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</si>
  <si>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</si>
  <si>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</si>
  <si>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</si>
  <si>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</si>
  <si>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</si>
  <si>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</si>
  <si>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</si>
  <si>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</si>
  <si>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</si>
  <si>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</si>
  <si>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</si>
  <si>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</si>
  <si>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</si>
  <si>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</si>
  <si>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</si>
  <si>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</si>
  <si>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</si>
  <si>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</si>
  <si>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</si>
  <si>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</si>
  <si>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</si>
  <si>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</si>
  <si>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</si>
  <si>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</si>
  <si>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</si>
  <si>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</si>
  <si>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</si>
  <si>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</si>
  <si>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</si>
  <si>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</si>
  <si>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</si>
  <si>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</si>
  <si>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</si>
  <si>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</si>
  <si>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</si>
  <si>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</si>
  <si>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</si>
  <si>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</si>
  <si>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</si>
  <si>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</si>
  <si>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</si>
  <si>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</si>
  <si>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</si>
  <si>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</si>
  <si>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</si>
  <si>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</si>
  <si>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</si>
  <si>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</si>
  <si>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</si>
  <si>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</si>
  <si>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</si>
  <si>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</si>
  <si>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</si>
  <si>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</si>
  <si>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</si>
  <si>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</si>
  <si>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</si>
  <si>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</si>
  <si>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</si>
  <si>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</si>
  <si>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</si>
  <si>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</si>
  <si>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</si>
  <si>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</si>
  <si>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</si>
  <si>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</si>
  <si>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</si>
  <si>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</si>
  <si>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</si>
  <si>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</si>
  <si>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</si>
  <si>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</si>
  <si>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</si>
  <si>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</si>
  <si>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</si>
  <si>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</si>
  <si>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</si>
  <si>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</si>
  <si>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</si>
  <si>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</si>
  <si>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</si>
  <si>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</si>
  <si>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</si>
  <si>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</si>
  <si>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</si>
  <si>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</si>
  <si>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</si>
  <si>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</si>
  <si>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</si>
  <si>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</si>
  <si>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</si>
  <si>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</si>
  <si>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</si>
  <si>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</si>
  <si>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</si>
  <si>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</si>
  <si>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</si>
  <si>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</si>
  <si>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</si>
  <si>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</si>
  <si>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</si>
  <si>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</si>
  <si>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</si>
  <si>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</si>
  <si>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</si>
  <si>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</si>
  <si>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</si>
  <si>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</si>
  <si>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</si>
  <si>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</si>
  <si>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</si>
  <si>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</si>
  <si>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</si>
  <si>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</si>
  <si>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</si>
  <si>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</si>
  <si>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</si>
  <si>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</si>
  <si>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</si>
  <si>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</si>
  <si>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</si>
  <si>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</si>
  <si>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</si>
  <si>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</si>
  <si>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</si>
  <si>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</si>
  <si>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</si>
  <si>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</si>
  <si>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</si>
  <si>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</si>
  <si>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</si>
  <si>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</si>
  <si>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</si>
  <si>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</si>
  <si>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</si>
  <si>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</si>
  <si>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</si>
  <si>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</si>
  <si>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</si>
  <si>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</si>
  <si>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</si>
  <si>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</si>
  <si>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</si>
  <si>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</si>
  <si>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</si>
  <si>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</si>
  <si>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</si>
  <si>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</si>
  <si>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</si>
  <si>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</si>
  <si>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</si>
  <si>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</si>
  <si>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</si>
  <si>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</si>
  <si>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</si>
  <si>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</si>
  <si>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</si>
  <si>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</si>
  <si>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</si>
  <si>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</si>
  <si>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</si>
  <si>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</si>
  <si>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</si>
  <si>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</si>
  <si>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</si>
  <si>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</si>
  <si>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</si>
  <si>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</si>
  <si>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</si>
  <si>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</si>
  <si>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</si>
  <si>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</si>
  <si>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</si>
  <si>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</si>
  <si>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</si>
  <si>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</si>
  <si>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</si>
  <si>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</si>
  <si>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</si>
  <si>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</si>
  <si>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</si>
  <si>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</si>
  <si>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</si>
  <si>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</si>
  <si>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</si>
  <si>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</si>
  <si>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</si>
  <si>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</si>
  <si>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</si>
  <si>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</si>
  <si>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</si>
  <si>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</si>
  <si>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</si>
  <si>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</si>
  <si>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</si>
  <si>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</si>
  <si>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</si>
  <si>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</si>
  <si>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</si>
  <si>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</si>
  <si>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</si>
  <si>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</si>
  <si>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</si>
  <si>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</si>
  <si>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</si>
  <si>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</si>
  <si>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</si>
  <si>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</si>
  <si>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</si>
  <si>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</si>
  <si>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</si>
  <si>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</si>
  <si>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</si>
  <si>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</si>
  <si>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</si>
  <si>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</si>
  <si>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</si>
  <si>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</si>
  <si>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</si>
  <si>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</si>
  <si>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</si>
  <si>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</si>
  <si>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</si>
  <si>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</si>
  <si>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</si>
  <si>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</si>
  <si>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</si>
  <si>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</si>
  <si>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</si>
  <si>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</si>
  <si>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</si>
  <si>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</si>
  <si>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</si>
  <si>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</si>
  <si>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</si>
  <si>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</si>
  <si>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</si>
  <si>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</si>
  <si>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</si>
  <si>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</si>
  <si>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</si>
  <si>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</si>
  <si>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</si>
  <si>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</si>
  <si>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</si>
  <si>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</si>
  <si>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</si>
  <si>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</si>
  <si>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</si>
  <si>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</si>
  <si>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</si>
  <si>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</si>
  <si>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</si>
  <si>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</si>
  <si>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</si>
  <si>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</si>
  <si>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</si>
  <si>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</si>
  <si>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</si>
  <si>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</si>
  <si>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</si>
  <si>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</si>
  <si>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</si>
  <si>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</si>
  <si>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</si>
  <si>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</si>
  <si>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</si>
  <si>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</si>
  <si>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</si>
  <si>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</si>
  <si>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</si>
  <si>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</si>
  <si>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</si>
  <si>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</si>
  <si>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</si>
  <si>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</si>
  <si>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</si>
  <si>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</si>
  <si>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</si>
  <si>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</si>
  <si>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</si>
  <si>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</si>
  <si>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</si>
  <si>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</si>
  <si>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</si>
  <si>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</si>
  <si>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</si>
  <si>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</si>
  <si>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</si>
  <si>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</si>
  <si>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</si>
  <si>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</si>
  <si>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</si>
  <si>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</si>
  <si>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</si>
  <si>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</si>
  <si>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</si>
  <si>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</si>
  <si>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</si>
  <si>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</si>
  <si>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</si>
  <si>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</si>
  <si>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</si>
  <si>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</si>
  <si>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</si>
  <si>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</si>
  <si>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</si>
  <si>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</si>
  <si>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</si>
  <si>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</si>
  <si>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</si>
  <si>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</si>
  <si>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</si>
  <si>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</si>
  <si>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</si>
  <si>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</si>
  <si>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</si>
  <si>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</si>
  <si>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</si>
  <si>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</si>
  <si>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</si>
  <si>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</si>
  <si>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</si>
  <si>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</si>
  <si>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</si>
  <si>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</si>
  <si>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</si>
  <si>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</si>
  <si>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</si>
  <si>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</si>
  <si>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</si>
  <si>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</si>
  <si>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</si>
  <si>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</si>
  <si>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</si>
  <si>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</si>
  <si>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</si>
  <si>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</si>
  <si>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</si>
  <si>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</si>
  <si>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</si>
  <si>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</si>
  <si>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</si>
  <si>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</si>
  <si>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</si>
  <si>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</si>
  <si>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</si>
  <si>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</si>
  <si>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</si>
  <si>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</si>
  <si>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</si>
  <si>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</si>
  <si>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</si>
  <si>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</si>
  <si>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</si>
  <si>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</si>
  <si>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</si>
  <si>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</si>
  <si>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</si>
  <si>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</si>
  <si>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</si>
  <si>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</si>
  <si>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</si>
  <si>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</si>
  <si>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</si>
  <si>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</si>
  <si>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</si>
  <si>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</si>
  <si>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</si>
  <si>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</si>
  <si>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</si>
  <si>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</si>
  <si>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</si>
  <si>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</si>
  <si>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</si>
  <si>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</si>
  <si>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</si>
  <si>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</si>
  <si>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</si>
  <si>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</si>
  <si>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</si>
  <si>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</si>
  <si>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</si>
  <si>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</si>
  <si>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</si>
  <si>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</si>
  <si>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</si>
  <si>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</si>
  <si>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</si>
  <si>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</si>
  <si>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</si>
  <si>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</si>
  <si>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</si>
  <si>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</si>
  <si>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</si>
  <si>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</si>
  <si>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</si>
  <si>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</si>
  <si>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</si>
  <si>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</si>
  <si>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</si>
  <si>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</si>
  <si>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</si>
  <si>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</si>
  <si>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</si>
  <si>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</si>
  <si>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</si>
  <si>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</si>
  <si>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</si>
  <si>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</si>
  <si>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</si>
  <si>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</si>
  <si>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</si>
  <si>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</si>
  <si>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</si>
  <si>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</si>
  <si>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</si>
  <si>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</si>
  <si>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</si>
  <si>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</si>
  <si>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</si>
  <si>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</si>
  <si>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</si>
  <si>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</si>
  <si>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</si>
  <si>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</si>
  <si>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</si>
  <si>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</si>
  <si>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</si>
  <si>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</si>
  <si>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</si>
  <si>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</si>
  <si>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</si>
  <si>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</si>
  <si>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</si>
  <si>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</si>
  <si>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</si>
  <si>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</si>
  <si>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</si>
  <si>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</si>
  <si>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</si>
  <si>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</si>
  <si>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</si>
  <si>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</si>
  <si>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</si>
  <si>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</si>
  <si>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</si>
  <si>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</si>
  <si>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</si>
  <si>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</si>
  <si>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</si>
  <si>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</si>
  <si>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</si>
  <si>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</si>
  <si>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</si>
  <si>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</si>
  <si>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</si>
  <si>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</si>
  <si>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</si>
  <si>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</si>
  <si>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</si>
  <si>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</si>
  <si>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</si>
  <si>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</si>
  <si>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</si>
  <si>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</si>
  <si>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</si>
  <si>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</si>
  <si>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</si>
  <si>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</si>
  <si>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</si>
  <si>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</si>
  <si>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</si>
  <si>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</si>
  <si>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</si>
  <si>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</si>
  <si>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</si>
  <si>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</si>
  <si>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</si>
  <si>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</si>
  <si>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</si>
  <si>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</si>
  <si>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</si>
  <si>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</si>
  <si>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</si>
  <si>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</si>
  <si>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</si>
  <si>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</si>
  <si>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</si>
  <si>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</si>
  <si>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</si>
  <si>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</si>
  <si>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</si>
  <si>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</si>
  <si>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</si>
  <si>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</si>
  <si>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</si>
  <si>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</si>
  <si>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</si>
  <si>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</si>
  <si>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</si>
  <si>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</si>
  <si>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</si>
  <si>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</si>
  <si>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</si>
  <si>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</si>
  <si>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</si>
  <si>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</si>
  <si>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</si>
  <si>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</si>
  <si>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</si>
  <si>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</si>
  <si>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</si>
  <si>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</si>
  <si>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</si>
  <si>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</si>
  <si>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</si>
  <si>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</si>
  <si>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</si>
  <si>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</si>
  <si>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</si>
  <si>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</si>
  <si>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</si>
  <si>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</si>
  <si>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</si>
  <si>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</si>
  <si>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</si>
  <si>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</si>
  <si>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</si>
  <si>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</si>
  <si>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</si>
  <si>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</si>
  <si>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</si>
  <si>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</si>
  <si>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</si>
  <si>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</si>
  <si>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</si>
  <si>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</si>
  <si>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</si>
  <si>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</si>
  <si>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</si>
  <si>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</si>
  <si>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</si>
  <si>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</si>
  <si>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</si>
  <si>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</si>
  <si>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</si>
  <si>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</si>
  <si>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</si>
  <si>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</si>
  <si>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</si>
  <si>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</si>
  <si>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</si>
  <si>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</si>
  <si>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</si>
  <si>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</si>
  <si>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</si>
  <si>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</si>
  <si>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</si>
  <si>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</si>
  <si>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</si>
  <si>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</si>
  <si>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</si>
  <si>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</si>
  <si>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</si>
  <si>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</si>
  <si>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</si>
  <si>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</si>
  <si>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</si>
  <si>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Transfer status</t>
  </si>
  <si>
    <t>A "Yes/No" field indicating whether the patient was transferred from one acute care provider to another. Acute-to-acute transfers are identified by patient discharge status values 02, 05, 65, 66, 82, 85, 93, or 94.</t>
  </si>
  <si>
    <t>Patient age in years</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</si>
  <si>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</si>
  <si>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</si>
  <si>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</si>
  <si>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</si>
  <si>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</si>
  <si>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</si>
  <si>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 xml:space="preserve">This value is retrieved from worksheet "Provider Table" based on the Provider Medicaid ID entered in cell E13. </t>
  </si>
  <si>
    <t>E29</t>
  </si>
  <si>
    <t xml:space="preserve">A calculated DRG base payment, without transfer policy or outlier payments applied. </t>
  </si>
  <si>
    <t>The Full Stay DRG Base Payment plus Outlier Payment.</t>
  </si>
  <si>
    <t>E46</t>
  </si>
  <si>
    <t>Allowed amount is also referred to as the "price" or Medicaid benefit amount. This amount is equal to Medicaid payment before considering copayments or third party liability.</t>
  </si>
  <si>
    <t>Calculated payment amount</t>
  </si>
  <si>
    <t xml:space="preserve">The final paid amount is not to exceed the submitted charges on the claim. The limit on the paid amount is referred to as the "charge cap." </t>
  </si>
  <si>
    <t>The calculated payment for the claim, equals the allowed amount less copayments and third party payments, without P4P or assessment payment adjustment.</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</si>
  <si>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</si>
  <si>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</si>
  <si>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</si>
  <si>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</si>
  <si>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</si>
  <si>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</si>
  <si>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</si>
  <si>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</si>
  <si>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</si>
  <si>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</si>
  <si>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</si>
  <si>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</si>
  <si>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</si>
  <si>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</si>
  <si>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</si>
  <si>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</si>
  <si>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</si>
  <si>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</si>
  <si>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</si>
  <si>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</si>
  <si>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</si>
  <si>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E36 - E39</t>
  </si>
  <si>
    <t>E41 - E44</t>
  </si>
  <si>
    <t>E48</t>
  </si>
  <si>
    <t>E53</t>
  </si>
  <si>
    <t>E54</t>
  </si>
  <si>
    <t>IF E10 &lt;= E31 Then 1.20, Else 1.00</t>
  </si>
  <si>
    <t>IF (E51&gt;E52), Then "Yes", Else "No"</t>
  </si>
  <si>
    <t>IF E53 = "Yes" Then E7, Else E51</t>
  </si>
  <si>
    <t>Max of E19, E20, E27</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</si>
  <si>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</si>
  <si>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</si>
  <si>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</si>
  <si>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</si>
  <si>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</si>
  <si>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</si>
  <si>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</si>
  <si>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</si>
  <si>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</si>
  <si>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</si>
  <si>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</si>
  <si>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</si>
  <si>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"Cover" worksheet contains an introduction to the Wisconsin Medicaid DRG Pricing Calculator and provides resources with additional information about the Wisconsin Medicaid DRG pricing method.</t>
  </si>
  <si>
    <t>This calculator is intended to mimic the actual DRG pricing calculations within MMIS. However, if there is ever a difference in payment amounts calculated through this spreadsheet versus MMIS, MMIS is correct.</t>
  </si>
  <si>
    <t>Amery Regional Medical Center</t>
  </si>
  <si>
    <t>AH</t>
  </si>
  <si>
    <t>Aspirus Langlade Memorial Hospital</t>
  </si>
  <si>
    <t>Aspirus Wausau Hospital</t>
  </si>
  <si>
    <t>Aurora BayCare Medical Center</t>
  </si>
  <si>
    <t>Aurora Lakeland Medical Center</t>
  </si>
  <si>
    <t>Aurora Medical Center - Kenosha</t>
  </si>
  <si>
    <t>Aurora Medical Center of Manitowoc Co Inc</t>
  </si>
  <si>
    <t>Aurora Memorial Hospital - Burlington</t>
  </si>
  <si>
    <t>Bellin Memorial Hospital</t>
  </si>
  <si>
    <t>Beloit Memorial Hospital Inc</t>
  </si>
  <si>
    <t>Black River Memorial Hospital</t>
  </si>
  <si>
    <t>Burnett Medical Center Inc</t>
  </si>
  <si>
    <t>Children's Health Care - Minneapolis</t>
  </si>
  <si>
    <t>Children's Hospital of Wisconsin</t>
  </si>
  <si>
    <t>Children's Hospital of Wisconsin - Fox Valley</t>
  </si>
  <si>
    <t>Crossing Rivers Health</t>
  </si>
  <si>
    <t>Cumberland Memorial Hospital</t>
  </si>
  <si>
    <t>Edgerton Hospital and Health Services</t>
  </si>
  <si>
    <t>Fort HealthCare</t>
  </si>
  <si>
    <t>Froedtert Memorial Lutheran Hospital</t>
  </si>
  <si>
    <t>Grant Regional Health Center Inc</t>
  </si>
  <si>
    <t>Hayward Area Memorial Hospital</t>
  </si>
  <si>
    <t>Hudson Hospital</t>
  </si>
  <si>
    <t>Indianhead Medical Center Shell Lake Inc</t>
  </si>
  <si>
    <t>Lakeview Memorial</t>
  </si>
  <si>
    <t>Mayo Clinic Health System - Chippewa Valley</t>
  </si>
  <si>
    <t>Mayo Clinic Health System - Oakridge</t>
  </si>
  <si>
    <t>Memorial Hospital of Lafayette County</t>
  </si>
  <si>
    <t>Memorial Medical Center</t>
  </si>
  <si>
    <t>Mercy Health System Corporation</t>
  </si>
  <si>
    <t>Mercy Walworth Hospital and Med Center</t>
  </si>
  <si>
    <t>Midwest Orthopedic Specialty Hospital, LLC</t>
  </si>
  <si>
    <t>Oakleaf Surgical Hospital</t>
  </si>
  <si>
    <t>Orthopaedic Hospital of Wisconsin - Glendale</t>
  </si>
  <si>
    <t>Reedsburg Area Medical Center</t>
  </si>
  <si>
    <t>Regions Hospital</t>
  </si>
  <si>
    <t>Richland Hospital Inc</t>
  </si>
  <si>
    <t>River Falls Area Hospital</t>
  </si>
  <si>
    <t>Sauk Prairie Memorial Hospital</t>
  </si>
  <si>
    <t>Southwest Health Center Inc</t>
  </si>
  <si>
    <t>Stoughton Hospital Association</t>
  </si>
  <si>
    <t>Tomah Memorial Hospital Inc</t>
  </si>
  <si>
    <t>Vernon Memorial Hospital</t>
  </si>
  <si>
    <t>Westfields Hospital</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</si>
  <si>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</si>
  <si>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</si>
  <si>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</si>
  <si>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</si>
  <si>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</si>
  <si>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</si>
  <si>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</si>
  <si>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</si>
  <si>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</si>
  <si>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</si>
  <si>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</si>
  <si>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</si>
  <si>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</si>
  <si>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</si>
  <si>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</si>
  <si>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</si>
  <si>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</si>
  <si>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</si>
  <si>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</si>
  <si>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</si>
  <si>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</si>
  <si>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</si>
  <si>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</si>
  <si>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</si>
  <si>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</si>
  <si>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</si>
  <si>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</si>
  <si>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</si>
  <si>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</si>
  <si>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</si>
  <si>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</si>
  <si>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</si>
  <si>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</si>
  <si>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</si>
  <si>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</si>
  <si>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</si>
  <si>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</si>
  <si>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</si>
  <si>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</si>
  <si>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</si>
  <si>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</si>
  <si>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</si>
  <si>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</si>
  <si>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</si>
  <si>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</si>
  <si>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</si>
  <si>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</si>
  <si>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</si>
  <si>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</si>
  <si>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</si>
  <si>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</si>
  <si>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</si>
  <si>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</si>
  <si>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</si>
  <si>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</si>
  <si>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</si>
  <si>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</si>
  <si>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</si>
  <si>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</si>
  <si>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</si>
  <si>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</si>
  <si>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</si>
  <si>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</si>
  <si>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</si>
  <si>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</si>
  <si>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</si>
  <si>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</si>
  <si>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</si>
  <si>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</si>
  <si>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</si>
  <si>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</si>
  <si>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</si>
  <si>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</si>
  <si>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</si>
  <si>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</si>
  <si>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</si>
  <si>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</si>
  <si>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</si>
  <si>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</si>
  <si>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</si>
  <si>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</si>
  <si>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</si>
  <si>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</si>
  <si>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</si>
  <si>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</si>
  <si>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</si>
  <si>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</si>
  <si>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</si>
  <si>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</si>
  <si>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</si>
  <si>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</si>
  <si>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</si>
  <si>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</si>
  <si>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</si>
  <si>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</si>
  <si>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</si>
  <si>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</si>
  <si>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</si>
  <si>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</si>
  <si>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</si>
  <si>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</si>
  <si>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</si>
  <si>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</si>
  <si>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Mile Bluff Medical Center</t>
  </si>
  <si>
    <t>Spooner Health</t>
  </si>
  <si>
    <t>St. Luke's</t>
  </si>
  <si>
    <t>St. Mary's</t>
  </si>
  <si>
    <t>ThedaCare Medical Center - Berlin</t>
  </si>
  <si>
    <t>PANCREAS TRANSPLANT</t>
  </si>
  <si>
    <t>VENTRICULAR SHUNT PROCEDURES</t>
  </si>
  <si>
    <t>SPINAL PROCEDURES</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</si>
  <si>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</si>
  <si>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</si>
  <si>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</si>
  <si>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</si>
  <si>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</si>
  <si>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</si>
  <si>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</si>
  <si>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</si>
  <si>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</si>
  <si>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</si>
  <si>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</si>
  <si>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</si>
  <si>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</si>
  <si>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</si>
  <si>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</si>
  <si>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</si>
  <si>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MAJOR ABDOMINAL VASCULAR PROCEDURES</t>
  </si>
  <si>
    <t>OTHER CIRCULATORY SYSTEM PROCEDURES</t>
  </si>
  <si>
    <t>LOWER EXTREMITY ARTERIAL PROCEDURES</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</si>
  <si>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</si>
  <si>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</si>
  <si>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</si>
  <si>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</si>
  <si>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</si>
  <si>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</si>
  <si>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</si>
  <si>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</si>
  <si>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</si>
  <si>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</si>
  <si>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</si>
  <si>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</si>
  <si>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</si>
  <si>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</si>
  <si>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</si>
  <si>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</si>
  <si>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</si>
  <si>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</si>
  <si>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</si>
  <si>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</si>
  <si>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</si>
  <si>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</si>
  <si>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</si>
  <si>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</si>
  <si>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</si>
  <si>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</si>
  <si>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</si>
  <si>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</si>
  <si>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</si>
  <si>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</si>
  <si>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</si>
  <si>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</si>
  <si>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</si>
  <si>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</si>
  <si>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</si>
  <si>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</si>
  <si>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</si>
  <si>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</si>
  <si>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</si>
  <si>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</si>
  <si>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</si>
  <si>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</si>
  <si>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</si>
  <si>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</si>
  <si>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</si>
  <si>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</si>
  <si>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</si>
  <si>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MAJOR MALE PELVIC PROCEDURES</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</si>
  <si>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</si>
  <si>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</si>
  <si>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</si>
  <si>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</si>
  <si>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</si>
  <si>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</si>
  <si>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VAGINAL DELIVERY</t>
  </si>
  <si>
    <t>NEONATE, TRANSFERRED &lt; 5 DAYS OLD, BORN HERE</t>
  </si>
  <si>
    <t>SICKLE CELL ANEMIA CRISIS</t>
  </si>
  <si>
    <t>ACUTE LEUKEMIA</t>
  </si>
  <si>
    <t>RADIOTHERAPY</t>
  </si>
  <si>
    <t>CHEMOTHERAPY FOR ACUTE LEUKEMIA</t>
  </si>
  <si>
    <t>OTHER CHEMOTHERAPY</t>
  </si>
  <si>
    <t>POST-OPERATIVE, POST-TRAUMATIC, OTHER DEVICE INFECTIONS</t>
  </si>
  <si>
    <t>VIRAL ILLNESS</t>
  </si>
  <si>
    <t>SCHIZOPHRENIA</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</si>
  <si>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</si>
  <si>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</si>
  <si>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</si>
  <si>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</si>
  <si>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</si>
  <si>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</si>
  <si>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</si>
  <si>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</si>
  <si>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</si>
  <si>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</si>
  <si>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</si>
  <si>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</si>
  <si>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</si>
  <si>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</si>
  <si>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APR DRG</t>
  </si>
  <si>
    <t>APR DRG Description</t>
  </si>
  <si>
    <t>Average Length of Stay</t>
  </si>
  <si>
    <t>Service Line Adjuster</t>
  </si>
  <si>
    <t>Marginal Cost Factor</t>
  </si>
  <si>
    <t xml:space="preserve"> All rights reserved.</t>
  </si>
  <si>
    <t>Medicaid
ID</t>
  </si>
  <si>
    <t>Provider Name</t>
  </si>
  <si>
    <t>Provider
Type</t>
  </si>
  <si>
    <t>Inpatient
Rate</t>
  </si>
  <si>
    <t>Cost
Outlier
Threshold</t>
  </si>
  <si>
    <t>Provider
Adjuster</t>
  </si>
  <si>
    <t>APR DRG scaled national relative weight</t>
  </si>
  <si>
    <t>Ascension Calumet Hospital</t>
  </si>
  <si>
    <t>ThedaCare Medical Center - Wild Rose</t>
  </si>
  <si>
    <t>Ascension - All Saints</t>
  </si>
  <si>
    <t>Ascension - St. Francis Hospital</t>
  </si>
  <si>
    <t>Ascension Columbia St. Mary's - Ozaukee</t>
  </si>
  <si>
    <t>Ascension SE Wisconsin - Elmbrook</t>
  </si>
  <si>
    <t>Ascension SE Wisconsin - St. Joseph's</t>
  </si>
  <si>
    <t>Aurora Medical Center - Bay Area</t>
  </si>
  <si>
    <t>Aurora Sinai Medical Center Inc</t>
  </si>
  <si>
    <t>Aurora St. Luke's South Shore</t>
  </si>
  <si>
    <t>Gundersen Lutheran Medical Center</t>
  </si>
  <si>
    <t>ThedaCare Medical Center - Neenah</t>
  </si>
  <si>
    <t>IL</t>
  </si>
  <si>
    <t>National Scaled Weight</t>
  </si>
  <si>
    <t>Bellin Health Oconto Hospital</t>
  </si>
  <si>
    <t>ThedaCare Medical Center - Shawano</t>
  </si>
  <si>
    <t>Marshfield Medical Center - Weston</t>
  </si>
  <si>
    <t>027-1</t>
  </si>
  <si>
    <t>027-2</t>
  </si>
  <si>
    <t>027-3</t>
  </si>
  <si>
    <t>027-4</t>
  </si>
  <si>
    <t>029-1</t>
  </si>
  <si>
    <t>029-2</t>
  </si>
  <si>
    <t>029-3</t>
  </si>
  <si>
    <t>029-4</t>
  </si>
  <si>
    <t>030-1</t>
  </si>
  <si>
    <t>030-2</t>
  </si>
  <si>
    <t>030-3</t>
  </si>
  <si>
    <t>030-4</t>
  </si>
  <si>
    <t>178-1</t>
  </si>
  <si>
    <t>178-2</t>
  </si>
  <si>
    <t>178-3</t>
  </si>
  <si>
    <t>178-4</t>
  </si>
  <si>
    <t>179-1</t>
  </si>
  <si>
    <t>179-2</t>
  </si>
  <si>
    <t>179-3</t>
  </si>
  <si>
    <t>179-4</t>
  </si>
  <si>
    <t>183-1</t>
  </si>
  <si>
    <t>183-2</t>
  </si>
  <si>
    <t>183-3</t>
  </si>
  <si>
    <t>183-4</t>
  </si>
  <si>
    <t>539-1</t>
  </si>
  <si>
    <t>539-2</t>
  </si>
  <si>
    <t>539-3</t>
  </si>
  <si>
    <t>539-4</t>
  </si>
  <si>
    <t>543-1</t>
  </si>
  <si>
    <t>543-2</t>
  </si>
  <si>
    <t>543-3</t>
  </si>
  <si>
    <t>543-4</t>
  </si>
  <si>
    <t>547-1</t>
  </si>
  <si>
    <t>547-2</t>
  </si>
  <si>
    <t>547-3</t>
  </si>
  <si>
    <t>547-4</t>
  </si>
  <si>
    <t>548-1</t>
  </si>
  <si>
    <t>548-2</t>
  </si>
  <si>
    <t>548-3</t>
  </si>
  <si>
    <t>548-4</t>
  </si>
  <si>
    <t>OPEN CRANIOTOMY FOR TRAUMA</t>
  </si>
  <si>
    <t>OPEN CRANIOTOMY EXCEPT TRAUMA</t>
  </si>
  <si>
    <t>OPEN EXTRACRANIAL VASCULAR PROCEDURES</t>
  </si>
  <si>
    <t>OTHER OPEN CRANIOTOMY</t>
  </si>
  <si>
    <t>OTHER PERCUTANEOUS INTRACRANIAL PROCEDURES</t>
  </si>
  <si>
    <t>OTHER RESPIRATORY DIAGNOSES EXCEPT SIGNS, SYMPTOMS AND MISCELLANEOUS DIAGNOSES</t>
  </si>
  <si>
    <t>IMPLANTABLE HEART ASSIST SYSTEMS</t>
  </si>
  <si>
    <t>EXTERNAL HEART ASSIST SYSTEMS</t>
  </si>
  <si>
    <t>DEFIBRILLATOR IMPLANTS</t>
  </si>
  <si>
    <t>PERCUTANEOUS STRUCTURAL CARDIAC PROCEDURES</t>
  </si>
  <si>
    <t>323-1</t>
  </si>
  <si>
    <t>323-2</t>
  </si>
  <si>
    <t>323-3</t>
  </si>
  <si>
    <t>323-4</t>
  </si>
  <si>
    <t>324-1</t>
  </si>
  <si>
    <t>324-2</t>
  </si>
  <si>
    <t>324-3</t>
  </si>
  <si>
    <t>324-4</t>
  </si>
  <si>
    <t>325-1</t>
  </si>
  <si>
    <t>325-2</t>
  </si>
  <si>
    <t>325-3</t>
  </si>
  <si>
    <t>325-4</t>
  </si>
  <si>
    <t>326-1</t>
  </si>
  <si>
    <t>326-2</t>
  </si>
  <si>
    <t>326-3</t>
  </si>
  <si>
    <t>326-4</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</si>
  <si>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</si>
  <si>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</si>
  <si>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</si>
  <si>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</si>
  <si>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</si>
  <si>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</si>
  <si>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</si>
  <si>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</si>
  <si>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</si>
  <si>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</si>
  <si>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</si>
  <si>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</si>
  <si>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</si>
  <si>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</si>
  <si>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</si>
  <si>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</si>
  <si>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</si>
  <si>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</si>
  <si>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</si>
  <si>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</si>
  <si>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</si>
  <si>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</si>
  <si>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</si>
  <si>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</si>
  <si>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</si>
  <si>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</si>
  <si>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</si>
  <si>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</si>
  <si>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</si>
  <si>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</si>
  <si>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</si>
  <si>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</si>
  <si>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</si>
  <si>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</si>
  <si>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</si>
  <si>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</si>
  <si>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</si>
  <si>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</si>
  <si>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</si>
  <si>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</si>
  <si>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</si>
  <si>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</si>
  <si>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</si>
  <si>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</si>
  <si>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</si>
  <si>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</si>
  <si>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</si>
  <si>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</si>
  <si>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</si>
  <si>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</si>
  <si>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</si>
  <si>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</si>
  <si>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</si>
  <si>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</si>
  <si>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</si>
  <si>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</si>
  <si>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</si>
  <si>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</si>
  <si>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</si>
  <si>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</si>
  <si>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</si>
  <si>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</si>
  <si>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</si>
  <si>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</si>
  <si>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</si>
  <si>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</si>
  <si>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</si>
  <si>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</si>
  <si>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</si>
  <si>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</si>
  <si>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</si>
  <si>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</si>
  <si>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</si>
  <si>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</si>
  <si>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</si>
  <si>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</si>
  <si>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</si>
  <si>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</si>
  <si>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</si>
  <si>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</si>
  <si>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</si>
  <si>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</si>
  <si>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</si>
  <si>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</si>
  <si>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</si>
  <si>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</si>
  <si>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</si>
  <si>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</si>
  <si>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NON-ELECTIVE OR COMPLEX HIP JOINT REPLACEMENT</t>
  </si>
  <si>
    <t>ELECTIVE HIP JOINT REPLACEMENT</t>
  </si>
  <si>
    <t>NON-ELECTIVE OR COMPLEX KNEE JOINT REPLACEMENT</t>
  </si>
  <si>
    <t>ELECTIVE KNEE JOINT REPLACEMENT</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</si>
  <si>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</si>
  <si>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</si>
  <si>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</si>
  <si>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</si>
  <si>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</si>
  <si>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</si>
  <si>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</si>
  <si>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</si>
  <si>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</si>
  <si>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</si>
  <si>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</si>
  <si>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</si>
  <si>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</si>
  <si>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</si>
  <si>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</si>
  <si>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</si>
  <si>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</si>
  <si>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</si>
  <si>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</si>
  <si>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</si>
  <si>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</si>
  <si>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</si>
  <si>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</si>
  <si>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</si>
  <si>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</si>
  <si>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</si>
  <si>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</si>
  <si>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</si>
  <si>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</si>
  <si>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</si>
  <si>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</si>
  <si>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</si>
  <si>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</si>
  <si>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</si>
  <si>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</si>
  <si>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</si>
  <si>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</si>
  <si>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</si>
  <si>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</si>
  <si>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</si>
  <si>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</si>
  <si>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</si>
  <si>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</si>
  <si>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</si>
  <si>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</si>
  <si>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</si>
  <si>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</si>
  <si>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</si>
  <si>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</si>
  <si>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</si>
  <si>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</si>
  <si>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</si>
  <si>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</si>
  <si>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</si>
  <si>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</si>
  <si>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</si>
  <si>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</si>
  <si>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</si>
  <si>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</si>
  <si>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</si>
  <si>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</si>
  <si>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</si>
  <si>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</si>
  <si>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</si>
  <si>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</si>
  <si>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</si>
  <si>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</si>
  <si>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</si>
  <si>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</si>
  <si>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</si>
  <si>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</si>
  <si>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</si>
  <si>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</si>
  <si>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</si>
  <si>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</si>
  <si>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</si>
  <si>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</si>
  <si>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</si>
  <si>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</si>
  <si>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</si>
  <si>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</si>
  <si>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</si>
  <si>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</si>
  <si>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</si>
  <si>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</si>
  <si>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</si>
  <si>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</si>
  <si>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</si>
  <si>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</si>
  <si>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</si>
  <si>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</si>
  <si>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</si>
  <si>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</si>
  <si>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</si>
  <si>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</si>
  <si>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</si>
  <si>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</si>
  <si>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</si>
  <si>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</si>
  <si>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</si>
  <si>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</si>
  <si>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</si>
  <si>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</si>
  <si>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</si>
  <si>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</si>
  <si>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</si>
  <si>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</si>
  <si>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</si>
  <si>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</si>
  <si>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</si>
  <si>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</si>
  <si>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</si>
  <si>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</si>
  <si>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</si>
  <si>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</si>
  <si>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</si>
  <si>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</si>
  <si>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</si>
  <si>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DEFAULT</t>
  </si>
  <si>
    <t>Rehab</t>
  </si>
  <si>
    <t>Transplant Pediatric</t>
  </si>
  <si>
    <t>Pediatric</t>
  </si>
  <si>
    <t>Neonate</t>
  </si>
  <si>
    <t>Normal newborn</t>
  </si>
  <si>
    <t>Aspirus Eagle River Hospital</t>
  </si>
  <si>
    <t>Aspirus Medford Hospital &amp; Clinics</t>
  </si>
  <si>
    <t>Aspirus Riverview Hospital &amp; Clinics, Inc</t>
  </si>
  <si>
    <t>Gundersen Tri-County Hospital &amp; Clinics</t>
  </si>
  <si>
    <t>University of WI Hospital &amp; Clinics Authority</t>
  </si>
  <si>
    <t>UNGROUPABLE</t>
  </si>
  <si>
    <t>N/A</t>
  </si>
  <si>
    <t>Froedtert Community Hospital - New Berlin</t>
  </si>
  <si>
    <t>Froedtert Community Hospital - Pewaukee</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</si>
  <si>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</si>
  <si>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</si>
  <si>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</si>
  <si>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</si>
  <si>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</si>
  <si>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Aurora Medical Center - Mount Pleasant</t>
  </si>
  <si>
    <t>Froedtert Community Hospital - Mequon</t>
  </si>
  <si>
    <t>Froedtert Community Hospital - Oak Creek</t>
  </si>
  <si>
    <t>1. Medicaid ID refers to a hospital-specific ID# within the State of Wisconsin Medicaid Program.</t>
  </si>
  <si>
    <t>3. Inpatient Rates are the DRG base for a specific hospital that is the multiplied by a claim's DRG Relative Weight to calculate the claim's base DRG payment.</t>
  </si>
  <si>
    <t>4. Cost-to-Charge Ratios are used to calculate the claim cost for determining the outlier payment.</t>
  </si>
  <si>
    <t xml:space="preserve">5. Cost Outlier Threshold is the amount above the base DRG payment that the claim cost must exceed in order to qualify for a cost outlier payment. </t>
  </si>
  <si>
    <t>6. Provider Adjusters are determined by the state, and when applicable are used to adjust the DRG base payment.</t>
  </si>
  <si>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DHSDMSBRS@dhs.wisconsin.gov</t>
    </r>
    <r>
      <rPr>
        <sz val="10"/>
        <rFont val="Arial"/>
        <family val="2"/>
      </rPr>
      <t>.</t>
    </r>
  </si>
  <si>
    <t>The single, maximum policy adjuster to be applied for pre-transfer DRG base payment. The value in this cell selects the highest of cells E19, E20, and E27.</t>
  </si>
  <si>
    <t>Outlier payments are made on admissions in which the estimated hospital cost exceeds the Full Stay DRG Base Payment plus the cost outlier threshold. An outlier payment is calculated as the excess cost above the base payment plus cost outlier threshold, multiplied by the marginal cost percentage.</t>
  </si>
  <si>
    <t>Enter 8 or 9 digit number, or "DEFAULT" for out-of-state non-major border hospital</t>
  </si>
  <si>
    <t>Patient paid amount</t>
  </si>
  <si>
    <t>Ascension Sacred Heart Rehabilitation Institute</t>
  </si>
  <si>
    <t>REHAB</t>
  </si>
  <si>
    <t>Aurora Psychiatric Hospital Inc</t>
  </si>
  <si>
    <t>PSYCH</t>
  </si>
  <si>
    <t>Bellin Psychiatric Center</t>
  </si>
  <si>
    <t>Brown County Community Treatment Center</t>
  </si>
  <si>
    <t>Fond du Lac County Health Care Center</t>
  </si>
  <si>
    <t>Froedtert Bluemound Rehabilitation Hospital</t>
  </si>
  <si>
    <t>Healtheast Bethesda Lutheran</t>
  </si>
  <si>
    <t>Lakeview Specialty Hospital &amp; Rehab Center</t>
  </si>
  <si>
    <t>LTAC</t>
  </si>
  <si>
    <t>Mendota Mental Health Institute</t>
  </si>
  <si>
    <t>Milwaukee Rehabilitation Hospital at Greenfield</t>
  </si>
  <si>
    <t>Miramont Behavioral Health</t>
  </si>
  <si>
    <t>North Central Health Care Facilities</t>
  </si>
  <si>
    <t>Norwood Health Center</t>
  </si>
  <si>
    <t>UW Health Rehabilitation Hospital</t>
  </si>
  <si>
    <t>Van Matre Healthsouth Rehab Hospital</t>
  </si>
  <si>
    <t>Waukesha County Mental Health Center</t>
  </si>
  <si>
    <t>Willow Creek Behavioral Health</t>
  </si>
  <si>
    <t>Winnebago Mental Health Institute</t>
  </si>
  <si>
    <t xml:space="preserve">This spreadsheet is intended to be a demonstration of Medicaid Fee-for-Service (FFS) hospital inpatient pricing; however, it may not capture all the editing and pricing complexity of the Wisconsin Medicaid Management Information System (MMIS). In the event of differences between the actual Medicaid FFS claim payment and the results of this tool, the actual claim payment should be considered final. </t>
  </si>
  <si>
    <t>Also referred to as "covered charges." Generally, this equals hospital billed amount because there are rarely non-covered charges on a claim. Technically, this field equals Field Locator 47 minus Field Locator 48 on the UB-04 paper claim form.  Negative charges or non-numeric entries for this cell will result in an error.</t>
  </si>
  <si>
    <t>Enter the patient age as a whole number. If the patient is less than one year old, a value of zero should be entered. This field is used in the determination of the applicable DRG service line adjuster. If the age is less than the age cut-off shown in E31, then the pediatric service line adjuster applies. Otherwise, the adult service line adjuster applies. Ages less than zero or non-numeric values entered for this selection will result in an error.</t>
  </si>
  <si>
    <t>Provider Medicaid ID (8 or 9 digit) for in-state or major border hospitals. For out-of-state non-major border hospitals, a value of "DEFAULT" should be entered. Provider Medicaid IDs can be entered or selected from the drop down box. Provider IDs not included in the "Provider Table" worksheet will result in an error.</t>
  </si>
  <si>
    <t>The factor applied to excess cost above the cost outlier threshold to determine outlier payments. This value is 100% for all Critical Access Hospital (CAH) providers and retrieved from worksheet "Provider Table" for all other providers.</t>
  </si>
  <si>
    <t>Used for age adjuster (enter whole numbers)</t>
  </si>
  <si>
    <t>From separate APR DRG grouping software - including dash between DRG and SOI</t>
  </si>
  <si>
    <t>Average length of stay for this APR DRG</t>
  </si>
  <si>
    <r>
      <rPr>
        <b/>
        <sz val="10"/>
        <color theme="9"/>
        <rFont val="Arial"/>
        <family val="2"/>
      </rPr>
      <t>On the Interactive Calculator sheet, 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</si>
  <si>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t>Amount paid by another insurance company prior to Medicaid. This field is not a required input and will be interpreted as 0 if left blank.</t>
  </si>
  <si>
    <t>Amount of payment due from the recipient to the hospital, if applicable, or 0 if no payment is due. This field is not a required input and will be interpreted as 0 if left blank.</t>
  </si>
  <si>
    <t xml:space="preserve">    Wisconsin Department of Health Services
    Division of Medicaid Services
    DRG Pricing Calculator</t>
  </si>
  <si>
    <t>AUTOLOGOUS BONE MARROW TRANSPLANT</t>
  </si>
  <si>
    <t>011-1</t>
  </si>
  <si>
    <t>CHIMERIC ANTIGEN RECEPTOR (CAR) T-CELL AND OTHER IMMUNOTHERAPIES</t>
  </si>
  <si>
    <t>011-2</t>
  </si>
  <si>
    <t>011-3</t>
  </si>
  <si>
    <t>011-4</t>
  </si>
  <si>
    <t>PRINCIPAL DIAGNOSIS INVALID AS DISCHARGE DIAGNOSIS</t>
  </si>
  <si>
    <t>Ungroupable</t>
  </si>
  <si>
    <t>Behavioral Health Adjuster</t>
  </si>
  <si>
    <t>Ascension Columbia St. Mary's Hospital - Milw.</t>
  </si>
  <si>
    <t>Ascension NE Wis. - St Elizabeth</t>
  </si>
  <si>
    <t>Aspirus Plover Hospital</t>
  </si>
  <si>
    <t>Aurora Medical Center - Grafton LLC</t>
  </si>
  <si>
    <t>Aurora Medical Center in Summit</t>
  </si>
  <si>
    <t>Aurora Medical Center of Oshkosh</t>
  </si>
  <si>
    <t>Aurora Medical Center of Washington County Inc</t>
  </si>
  <si>
    <t>Aurora St Luke's Medical Center</t>
  </si>
  <si>
    <t>Aurora West Allis Med. Ctr.</t>
  </si>
  <si>
    <t>Granite Hills Hospital</t>
  </si>
  <si>
    <t>Gundersen Moundview Memorial Hospital</t>
  </si>
  <si>
    <t>Marshfield Clinic Health System - Lakeview Med. Ctr.</t>
  </si>
  <si>
    <t>Marshfield Med. Ctr. - Minocqua</t>
  </si>
  <si>
    <t>Marshfield Med. Ctr. - River Region</t>
  </si>
  <si>
    <t>Mayo Clinic Health System-Franciscan Healthcare</t>
  </si>
  <si>
    <t>Mayo Clinic Health System-Northland</t>
  </si>
  <si>
    <t>Mayo Clinic Health System-Red Cedar</t>
  </si>
  <si>
    <t>North Central Health Care Youth Behavioral</t>
  </si>
  <si>
    <t>Prairie Ridge Health</t>
  </si>
  <si>
    <t>Rehabilitation Hospital of Wisconsin, LLC</t>
  </si>
  <si>
    <t>Rogers Memorial Hospital - Brown Deer</t>
  </si>
  <si>
    <t>Rogers Memorial Hospital - Milwaukee</t>
  </si>
  <si>
    <t>Rogers Memorial Hospital - Oconomowoc</t>
  </si>
  <si>
    <t>Select Specialty Hospital-Madison</t>
  </si>
  <si>
    <t>Select Specialty Hospital-Milwaukee</t>
  </si>
  <si>
    <t>St Croix Regional Medical Center</t>
  </si>
  <si>
    <t>Watertown Regional Med Ctr</t>
  </si>
  <si>
    <t>Green Bay Rehabilitation Hospital</t>
  </si>
  <si>
    <t>Behavioral Health</t>
  </si>
  <si>
    <t>955-0</t>
  </si>
  <si>
    <t>956-0</t>
  </si>
  <si>
    <t>7. The Behavioral Health Adjuster column indicates which acute care hospitals with a DHS 61.71 certified inpatient behavioral health unit are eligible to receive the Behavioral Health DRG service adjuster.</t>
  </si>
  <si>
    <t xml:space="preserve">5. Behavioral Health DRGs 750 - 776 provided at inpatient acute care hospitals with a DHS 61.71 certified inpatient behavioral health unit will receive a service adjuster of 1.8 (i.e., multiplied by 1.8).  </t>
  </si>
  <si>
    <t>Look up from DRG and Provider Tables</t>
  </si>
  <si>
    <t>APR DRG version. Four character value consisting of a 3-digit base DRG code followed by '-', and then a 1-digit severity of illness. When determining the applicable APR DRG code for an admission, users should take care to ensure the version of APR DRG grouping they employ matches the version used by Wisconsin Medicaid.  APR DRG can be entered or selected from the drop down box.  Invalid APR DRGs will result in an error.</t>
  </si>
  <si>
    <t>2. Provider type indicates whether a hospital is Acute (AH), Critical Access (CAH), LTAC, Psych, Psych-Combined, or Rehab.</t>
  </si>
  <si>
    <t>The length of stay equals the discharge date minus admit date, unless discharge date and admit date are the same, in which case length of stay is equal to 1.  Lengths of stay less than 1 or non-numeric values entered for this selection will result in an error.</t>
  </si>
  <si>
    <t>Aurora Medical Center - Fond du Lac</t>
  </si>
  <si>
    <t>PAM Health Rehabilitation Hospital of Wausau</t>
  </si>
  <si>
    <t>RY 2025, Effective 01/01/2025</t>
  </si>
  <si>
    <t xml:space="preserve">Note: The DRG pricing parameters in this spreadsheet match those implemented in the Medicaid claims processing system effective January 1, 2025. </t>
  </si>
  <si>
    <t>RY25 Cost-to-
Charge
Ratio</t>
  </si>
  <si>
    <t>Service Line Pediatric</t>
  </si>
  <si>
    <t>Service Line Adult</t>
  </si>
  <si>
    <t>OTHER EAR, NOSE, MOUTH, THROAT, CRANIOFACIAL, AND NECK PROCEDURES</t>
  </si>
  <si>
    <t>SPLENIC PROCEDURES</t>
  </si>
  <si>
    <t>851-1</t>
  </si>
  <si>
    <t>GENDER RELATED PROCEDURES</t>
  </si>
  <si>
    <t>851-2</t>
  </si>
  <si>
    <t>851-3</t>
  </si>
  <si>
    <t>851-4</t>
  </si>
  <si>
    <t>10062800</t>
  </si>
  <si>
    <t>AdventHealth Durand fka Chippewa Valley Hospital</t>
  </si>
  <si>
    <t xml:space="preserve">Ascension Wis. Hospital - Greenfield Campus </t>
  </si>
  <si>
    <t xml:space="preserve">Ascension Wis. Hospital - Menomonee Falls Campus </t>
  </si>
  <si>
    <t xml:space="preserve">Ascension Wis. Hospital - Waukesha Campus </t>
  </si>
  <si>
    <t>Aspirus Divine Savior Healthcare Inc</t>
  </si>
  <si>
    <t xml:space="preserve">Aspirus Howard Young Medical Center </t>
  </si>
  <si>
    <t>Aspirus Merrill Hospital</t>
  </si>
  <si>
    <t>Aspirus Rhinelander Hospital</t>
  </si>
  <si>
    <t>Aspirus Stanley Hospital</t>
  </si>
  <si>
    <t>Aspirus Stevens Point</t>
  </si>
  <si>
    <t>Aspirus Tomahawk Hospital</t>
  </si>
  <si>
    <t>Aurora Medical Center Sheboygan County</t>
  </si>
  <si>
    <t>Clearsky Rehabilitation Hospital of Kenosha</t>
  </si>
  <si>
    <t xml:space="preserve">Door County Memorial Hospital </t>
  </si>
  <si>
    <t>Encompass Health Rehab Hospital of Fitchburg</t>
  </si>
  <si>
    <t>Essentia Health Duluth</t>
  </si>
  <si>
    <t>Essentia Health St Mary's Hospital - Superior</t>
  </si>
  <si>
    <t>Essentia Health St. Mary's Medical Center - Duluth</t>
  </si>
  <si>
    <t>Froedtert Holy Family Memorial Medical Center</t>
  </si>
  <si>
    <t>Froedtert Menomonee Falls Hospital</t>
  </si>
  <si>
    <t>Froedtert South - Froedtert Kenosha Hospital</t>
  </si>
  <si>
    <t>Froedtert West Bend Hospital</t>
  </si>
  <si>
    <t>Gundersen Boscobel Area Health Care</t>
  </si>
  <si>
    <t>Gundersen St Joseph's Hospital</t>
  </si>
  <si>
    <t>HSHS St Clare Memorial Hospital</t>
  </si>
  <si>
    <t>HSHS St Mary's Hospital Medical Center</t>
  </si>
  <si>
    <t>HSHS St Nicholas Hospital</t>
  </si>
  <si>
    <t>HSHS St Vincent Hospital</t>
  </si>
  <si>
    <t>Libertas Center</t>
  </si>
  <si>
    <t>Marshfield Med. Ctr. - Eau Claire</t>
  </si>
  <si>
    <t>Marshfield Med. Ctr. - Ladysmith</t>
  </si>
  <si>
    <t>Marshfield Med. Ctr. - Marshfield</t>
  </si>
  <si>
    <t>Marshfield Med. Ctr. - Neillsville</t>
  </si>
  <si>
    <t>Marshfield Medical Center - Park Falls</t>
  </si>
  <si>
    <t>Marshfield Medical Center Beaver Dam</t>
  </si>
  <si>
    <t>Mayo Clinic Health System-Eau Claire</t>
  </si>
  <si>
    <t>Mayo Clinic Health System-Franciscan Health Care</t>
  </si>
  <si>
    <t>Mental Health Emergency Center - Milwaukee</t>
  </si>
  <si>
    <t>Osceola Medical Center</t>
  </si>
  <si>
    <t>ProHealth Oconomowoc Memorial Hospital</t>
  </si>
  <si>
    <t>ProHealth Waukesha Memorial - Mukwonago Campus</t>
  </si>
  <si>
    <t>ProHealth Waukesha Memorial Hospital Inc</t>
  </si>
  <si>
    <t>Rockford Memorial</t>
  </si>
  <si>
    <t>SSM Health Monroe Hospital</t>
  </si>
  <si>
    <t>SSM Health Ripon Community Hospital</t>
  </si>
  <si>
    <t>SSM Health St Agnes Hospital - Fond du Lac</t>
  </si>
  <si>
    <t>SSM Health St Clare Hospital - Baraboo</t>
  </si>
  <si>
    <t>SSM Health St Marys Hospital - Madison</t>
  </si>
  <si>
    <t>SSM Health St. Mary's Hospital - Janesville</t>
  </si>
  <si>
    <t>SSM Health Waupun Memorial Hospital</t>
  </si>
  <si>
    <t>ThedaCare Regional Med. Ctr. - Appleton</t>
  </si>
  <si>
    <t>ThedaCare Regional Med. Ctr. - dba Orthopedics, Spine &amp; Pain</t>
  </si>
  <si>
    <t>United Hospital c/o Allina Health System</t>
  </si>
  <si>
    <t>Upland Hills Health</t>
  </si>
  <si>
    <t>Western Wisconsin Health</t>
  </si>
  <si>
    <t>Transplant Adult</t>
  </si>
  <si>
    <t>Misc Adult</t>
  </si>
  <si>
    <t>Resp Adult</t>
  </si>
  <si>
    <t>Circulatory Adult</t>
  </si>
  <si>
    <t>Gastroent Adult</t>
  </si>
  <si>
    <t>This spreadsheet is designed to enable interested parties to predict payment under an All Patients Refined Diagnosis Related Groups (APR DRG) payment method for inpatient fee-for-service (FFS) stays covered by Wisconsin Medicaid. This version of the Wisconsin Medicaid DRG Pricing Calculator applies to hospital admissions from January 1, 2025, through December 31, 2025.</t>
  </si>
  <si>
    <r>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t>
    </r>
    <r>
      <rPr>
        <sz val="10"/>
        <rFont val="Arial"/>
        <family val="2"/>
      </rPr>
      <t>Solventum</t>
    </r>
    <r>
      <rPr>
        <sz val="10"/>
        <color theme="1"/>
        <rFont val="Arial"/>
        <family val="2"/>
      </rPr>
      <t xml:space="preserve"> Health Information Systems, which developed and maintains the software.</t>
    </r>
  </si>
  <si>
    <t>This spreadsheet contains data obtained through the use of proprietary software created, owned, and licensed by the 3M/Solventum Company. All copyrights in and to the 3M/Solventum Software are owned by 3M/Solventum. 3M/Solventum All Patient Refined Diagnosis Related Groups (3M/Solventum APR DRG), 3M/Solventum Company, and 3M/Solventum Software are all trademarks of 3M/Solventum. All rights reserved.</t>
  </si>
  <si>
    <t>The "Provider Table" worksheet contains a list of all in-state and border status hospitals active in Wisconsin Medicaid as of January 1, 2025. It also includes each provider's numerical parameters used in the DRG pricing calculation. When available, cost-to-charge ratios reflect the aggregate CCR from the CMS provider-specific file.</t>
  </si>
  <si>
    <t>This spreadsheet contains data obtained through the use of proprietary software created, owned, and licensed by 3M/Solventum. All copyrights in and to the 3M/Solventum Software are owned by 3M/Solventum. 3M/Solventum All Patient Refined Diagnosis Related Groups (3M/Solventum APR DRG), 3M/Solventum, and 3M/Solventum Software are all trademarks of 3M/Solventum. All rights reserved.</t>
  </si>
  <si>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3M/Solventum Health Information Systems which allows them to determine the APR DRG for individual admissions. If a hospital in Wisconsin does not license this software, 3M/Solventum makes available a website in which information for an individual admission can be entered, and the website will return the APR DRG. Hospitals may contact Wisconsin at </t>
    </r>
    <r>
      <rPr>
        <u/>
        <sz val="10"/>
        <color rgb="FF0000FF"/>
        <rFont val="Arial"/>
        <family val="2"/>
      </rPr>
      <t>DHSDMSBRS@dhs.wisconsin.gov</t>
    </r>
    <r>
      <rPr>
        <sz val="10"/>
        <rFont val="Arial"/>
        <family val="2"/>
      </rPr>
      <t xml:space="preserve"> to obtain login information for this 3M/Solventum website.</t>
    </r>
  </si>
  <si>
    <t>1. Average length of stay and case mix relative values were calculated from the Nationwide Inpatient Sample by 3M/Solventum Health Information Systems for APR DRG Version 41.</t>
  </si>
  <si>
    <r>
      <t xml:space="preserve">3. </t>
    </r>
    <r>
      <rPr>
        <sz val="11"/>
        <rFont val="Arial"/>
        <family val="2"/>
      </rPr>
      <t>This spreadsheet includes data obtained through the use of proprietary computer software created, owned and licensed by the 3M/Solventum</t>
    </r>
    <r>
      <rPr>
        <sz val="11"/>
        <color theme="1"/>
        <rFont val="Arial"/>
        <family val="2"/>
      </rPr>
      <t xml:space="preserve"> Company.  All copyrights in and to the 3M/</t>
    </r>
    <r>
      <rPr>
        <sz val="11"/>
        <rFont val="Arial"/>
        <family val="2"/>
      </rPr>
      <t>Solventum Software are owned by 3M/Solventum.</t>
    </r>
  </si>
  <si>
    <t>4. National Scaled Weights use a normalization factor of 1.1828 that gets multiplied by the 3M/Solventum National Average Weights.</t>
  </si>
  <si>
    <t>ThedaCare Medical Center - New London</t>
  </si>
  <si>
    <t>UnityPoint Health - Meriter Hospital</t>
  </si>
  <si>
    <t>ThedaCare Medical Center - Waupaca</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</si>
  <si>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E21.</t>
  </si>
  <si>
    <t>E51</t>
  </si>
  <si>
    <t xml:space="preserve">Log of Changes: </t>
  </si>
  <si>
    <t xml:space="preserve">Shorewood Behavioral Health </t>
  </si>
  <si>
    <t>ThedaCare Medical Center - Fond du Lac</t>
  </si>
  <si>
    <t>- Added Shorewood Behavioral Health and ThedaCare Medical Center - Fond du Lac</t>
  </si>
  <si>
    <t xml:space="preserve">  to Provider Table</t>
  </si>
  <si>
    <t>- Removed the behavioral health adjuster for ProHealth Waukesha Memorial Hospital</t>
  </si>
  <si>
    <r>
      <rPr>
        <b/>
        <sz val="10"/>
        <rFont val="Arial"/>
        <family val="2"/>
      </rPr>
      <t>Calculator Version:</t>
    </r>
    <r>
      <rPr>
        <sz val="10"/>
        <rFont val="Arial"/>
        <family val="2"/>
      </rPr>
      <t xml:space="preserve"> May 8, 2025 v1.1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</si>
</sst>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8">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0"/>
      <name val="Arial"/>
      <family val="2"/>
    </font>
    <font>
      <sz val="10"/>
      <color indexed="8"/>
      <name val="Arial"/>
      <family val="2"/>
    </font>
    <font>
      <b/>
      <sz val="10"/>
      <color theme="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9.5"/>
      <color rgb="FF000000"/>
      <name val="Albany AMT"/>
      <family val="2"/>
    </font>
    <font>
      <sz val="11"/>
      <name val="Arial"/>
      <family val="2"/>
    </font>
    <font>
      <sz val="10"/>
      <color rgb="FFFF0000"/>
      <name val="Arial"/>
      <family val="2"/>
    </font>
    <font>
      <sz val="11"/>
      <color rgb="FFFF0000"/>
      <name val="Arial"/>
      <family val="2"/>
    </font>
    <font>
      <b/>
      <i/>
      <sz val="8"/>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9"/>
        <bgColor indexed="64"/>
      </patternFill>
    </fill>
    <fill>
      <patternFill patternType="solid">
        <fgColor rgb="FF0081E3"/>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s>
  <cellStyleXfs count="14">
    <xf numFmtId="0" fontId="0" fillId="0" borderId="0"/>
    <xf numFmtId="0" fontId="5"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33" fillId="0" borderId="0"/>
    <xf numFmtId="0" fontId="5" fillId="0" borderId="0"/>
  </cellStyleXfs>
  <cellXfs count="212">
    <xf numFmtId="0" fontId="0" fillId="0" borderId="0" xfId="0"/>
    <xf numFmtId="1" fontId="6" fillId="2" borderId="1" xfId="1" applyNumberFormat="1" applyFont="1" applyFill="1" applyBorder="1" applyAlignment="1">
      <alignment horizontal="left" vertical="center"/>
    </xf>
    <xf numFmtId="0" fontId="6" fillId="2" borderId="2" xfId="1" applyFont="1" applyFill="1" applyBorder="1" applyAlignment="1">
      <alignment horizontal="center" vertical="center"/>
    </xf>
    <xf numFmtId="164" fontId="7" fillId="2" borderId="2" xfId="2" applyNumberFormat="1" applyFont="1" applyFill="1" applyBorder="1" applyAlignment="1" applyProtection="1">
      <alignment horizontal="center" vertical="center"/>
    </xf>
    <xf numFmtId="0" fontId="6" fillId="2" borderId="3" xfId="1" applyFont="1" applyFill="1" applyBorder="1" applyAlignment="1">
      <alignment horizontal="center" vertical="center" wrapText="1"/>
    </xf>
    <xf numFmtId="0" fontId="6" fillId="0" borderId="0" xfId="1" applyFont="1" applyProtection="1">
      <protection locked="0"/>
    </xf>
    <xf numFmtId="1" fontId="6" fillId="2" borderId="4" xfId="1" applyNumberFormat="1" applyFont="1" applyFill="1" applyBorder="1" applyAlignment="1">
      <alignment horizontal="left" vertical="center"/>
    </xf>
    <xf numFmtId="0" fontId="10" fillId="3" borderId="0" xfId="1" applyFont="1" applyFill="1" applyAlignment="1">
      <alignment vertical="center"/>
    </xf>
    <xf numFmtId="0" fontId="8" fillId="3" borderId="0" xfId="1" applyFont="1" applyFill="1" applyAlignment="1">
      <alignment horizontal="center" vertical="center"/>
    </xf>
    <xf numFmtId="164" fontId="11" fillId="3" borderId="0" xfId="2" applyNumberFormat="1" applyFont="1" applyFill="1" applyBorder="1" applyAlignment="1" applyProtection="1">
      <alignment horizontal="left" vertical="center"/>
    </xf>
    <xf numFmtId="0" fontId="8" fillId="3" borderId="7" xfId="1" applyFont="1" applyFill="1" applyBorder="1" applyAlignment="1">
      <alignment horizontal="center" vertical="center" wrapText="1"/>
    </xf>
    <xf numFmtId="0" fontId="12" fillId="5" borderId="8" xfId="1" applyFont="1" applyFill="1" applyBorder="1" applyAlignment="1">
      <alignment horizontal="left" vertical="center"/>
    </xf>
    <xf numFmtId="0" fontId="13" fillId="5" borderId="8" xfId="1" applyFont="1" applyFill="1" applyBorder="1" applyAlignment="1">
      <alignment horizontal="left" vertical="center"/>
    </xf>
    <xf numFmtId="0" fontId="6" fillId="5" borderId="5" xfId="1" applyFont="1" applyFill="1" applyBorder="1" applyAlignment="1">
      <alignment horizontal="center" vertical="center"/>
    </xf>
    <xf numFmtId="164" fontId="14" fillId="5" borderId="8" xfId="2" applyNumberFormat="1" applyFont="1" applyFill="1" applyBorder="1" applyAlignment="1" applyProtection="1">
      <alignment horizontal="left" vertical="center"/>
    </xf>
    <xf numFmtId="0" fontId="6" fillId="5" borderId="11" xfId="1" applyFont="1" applyFill="1" applyBorder="1" applyAlignment="1">
      <alignment horizontal="left" vertical="center" wrapText="1"/>
    </xf>
    <xf numFmtId="0" fontId="6" fillId="6" borderId="0" xfId="1" applyFont="1" applyFill="1" applyAlignment="1">
      <alignment horizontal="left" vertical="center"/>
    </xf>
    <xf numFmtId="0" fontId="15" fillId="6" borderId="7" xfId="1" applyFont="1" applyFill="1" applyBorder="1" applyAlignment="1">
      <alignment horizontal="left" vertical="center" wrapText="1"/>
    </xf>
    <xf numFmtId="164" fontId="14" fillId="0" borderId="0" xfId="2" applyNumberFormat="1" applyFont="1" applyBorder="1" applyAlignment="1" applyProtection="1">
      <alignment horizontal="left" vertical="center"/>
    </xf>
    <xf numFmtId="0" fontId="6" fillId="6" borderId="7" xfId="1" applyFont="1" applyFill="1" applyBorder="1" applyAlignment="1">
      <alignment horizontal="left" vertical="center" wrapText="1"/>
    </xf>
    <xf numFmtId="0" fontId="12" fillId="5" borderId="13" xfId="1" applyFont="1" applyFill="1" applyBorder="1" applyAlignment="1">
      <alignment horizontal="center" vertical="center" wrapText="1"/>
    </xf>
    <xf numFmtId="164" fontId="12" fillId="5" borderId="8" xfId="2" applyNumberFormat="1" applyFont="1" applyFill="1" applyBorder="1" applyAlignment="1" applyProtection="1">
      <alignment horizontal="left" vertical="center"/>
    </xf>
    <xf numFmtId="0" fontId="12" fillId="5" borderId="11" xfId="1" applyFont="1" applyFill="1" applyBorder="1" applyAlignment="1">
      <alignment horizontal="left" vertical="center" wrapText="1"/>
    </xf>
    <xf numFmtId="5" fontId="15" fillId="4" borderId="0" xfId="3" applyNumberFormat="1" applyFont="1" applyFill="1" applyBorder="1" applyAlignment="1" applyProtection="1">
      <alignment horizontal="center" vertical="center" wrapText="1"/>
    </xf>
    <xf numFmtId="164" fontId="6" fillId="6" borderId="0" xfId="2" applyNumberFormat="1" applyFont="1" applyFill="1" applyBorder="1" applyAlignment="1" applyProtection="1">
      <alignment horizontal="left" vertical="center"/>
    </xf>
    <xf numFmtId="9" fontId="15" fillId="4" borderId="0" xfId="4" applyFont="1" applyFill="1" applyBorder="1" applyAlignment="1" applyProtection="1">
      <alignment horizontal="center" vertical="center" wrapText="1"/>
    </xf>
    <xf numFmtId="0" fontId="6" fillId="0" borderId="7" xfId="1" applyFont="1" applyBorder="1" applyAlignment="1">
      <alignment horizontal="left" vertical="center" wrapText="1"/>
    </xf>
    <xf numFmtId="1" fontId="15" fillId="4" borderId="0" xfId="4" applyNumberFormat="1" applyFont="1" applyFill="1" applyBorder="1" applyAlignment="1" applyProtection="1">
      <alignment horizontal="center" vertical="center" wrapText="1"/>
    </xf>
    <xf numFmtId="0" fontId="13" fillId="5" borderId="8" xfId="1" applyFont="1" applyFill="1" applyBorder="1" applyAlignment="1">
      <alignment horizontal="center" vertical="center"/>
    </xf>
    <xf numFmtId="164" fontId="14" fillId="6" borderId="0" xfId="2" applyNumberFormat="1" applyFont="1" applyFill="1" applyBorder="1" applyAlignment="1" applyProtection="1">
      <alignment horizontal="left" vertical="center"/>
    </xf>
    <xf numFmtId="164" fontId="14" fillId="0" borderId="8" xfId="2" applyNumberFormat="1" applyFont="1" applyBorder="1" applyAlignment="1" applyProtection="1">
      <alignment horizontal="left" vertical="center"/>
    </xf>
    <xf numFmtId="0" fontId="12" fillId="5" borderId="8" xfId="1" applyFont="1" applyFill="1" applyBorder="1" applyAlignment="1">
      <alignment horizontal="center" vertical="center"/>
    </xf>
    <xf numFmtId="164" fontId="15" fillId="5" borderId="8" xfId="2" applyNumberFormat="1" applyFont="1" applyFill="1" applyBorder="1" applyAlignment="1" applyProtection="1">
      <alignment horizontal="left" vertical="center"/>
    </xf>
    <xf numFmtId="0" fontId="15" fillId="5" borderId="11" xfId="1" applyFont="1" applyFill="1" applyBorder="1" applyAlignment="1">
      <alignment horizontal="left" vertical="center" wrapText="1"/>
    </xf>
    <xf numFmtId="165" fontId="6" fillId="6" borderId="0" xfId="3" applyNumberFormat="1" applyFont="1" applyFill="1" applyBorder="1" applyAlignment="1" applyProtection="1">
      <alignment horizontal="center" vertical="center"/>
    </xf>
    <xf numFmtId="165" fontId="6" fillId="6" borderId="7" xfId="3" quotePrefix="1" applyNumberFormat="1" applyFont="1" applyFill="1" applyBorder="1" applyAlignment="1" applyProtection="1">
      <alignment horizontal="left" vertical="center"/>
    </xf>
    <xf numFmtId="0" fontId="12" fillId="5" borderId="0" xfId="1" applyFont="1" applyFill="1" applyAlignment="1">
      <alignment horizontal="left" vertical="center"/>
    </xf>
    <xf numFmtId="0" fontId="12" fillId="5" borderId="0" xfId="1" applyFont="1" applyFill="1" applyAlignment="1">
      <alignment horizontal="center" vertical="center"/>
    </xf>
    <xf numFmtId="164" fontId="15" fillId="5" borderId="0" xfId="2" applyNumberFormat="1" applyFont="1" applyFill="1" applyBorder="1" applyAlignment="1" applyProtection="1">
      <alignment horizontal="left" vertical="center"/>
    </xf>
    <xf numFmtId="0" fontId="15" fillId="5" borderId="7" xfId="1" applyFont="1" applyFill="1" applyBorder="1" applyAlignment="1">
      <alignment horizontal="left" vertical="center" wrapText="1"/>
    </xf>
    <xf numFmtId="0" fontId="15" fillId="6" borderId="0" xfId="1" applyFont="1" applyFill="1" applyAlignment="1">
      <alignment horizontal="left" vertical="center"/>
    </xf>
    <xf numFmtId="0" fontId="15" fillId="6" borderId="0" xfId="1" applyFont="1" applyFill="1" applyAlignment="1">
      <alignment horizontal="center" vertical="center"/>
    </xf>
    <xf numFmtId="164" fontId="15" fillId="6" borderId="0" xfId="2" applyNumberFormat="1" applyFont="1" applyFill="1" applyBorder="1" applyAlignment="1" applyProtection="1">
      <alignment horizontal="left" vertical="center"/>
    </xf>
    <xf numFmtId="0" fontId="15" fillId="0" borderId="0" xfId="1" applyFont="1" applyProtection="1">
      <protection locked="0"/>
    </xf>
    <xf numFmtId="7" fontId="6" fillId="6" borderId="0" xfId="1" applyNumberFormat="1" applyFont="1" applyFill="1" applyAlignment="1">
      <alignment horizontal="center" vertical="center"/>
    </xf>
    <xf numFmtId="7" fontId="6" fillId="6" borderId="7" xfId="1" applyNumberFormat="1" applyFont="1" applyFill="1" applyBorder="1" applyAlignment="1">
      <alignment horizontal="left" vertical="center" wrapText="1"/>
    </xf>
    <xf numFmtId="165" fontId="6" fillId="6" borderId="0" xfId="1" applyNumberFormat="1" applyFont="1" applyFill="1" applyAlignment="1">
      <alignment horizontal="center" vertical="center"/>
    </xf>
    <xf numFmtId="165" fontId="6" fillId="6" borderId="7" xfId="1" quotePrefix="1" applyNumberFormat="1" applyFont="1" applyFill="1" applyBorder="1" applyAlignment="1">
      <alignment horizontal="left" vertical="center" wrapText="1"/>
    </xf>
    <xf numFmtId="7" fontId="6" fillId="6" borderId="7" xfId="1" quotePrefix="1" applyNumberFormat="1" applyFont="1" applyFill="1" applyBorder="1" applyAlignment="1">
      <alignment horizontal="left" vertical="center" wrapText="1"/>
    </xf>
    <xf numFmtId="0" fontId="19" fillId="5" borderId="0" xfId="1" applyFont="1" applyFill="1" applyAlignment="1">
      <alignment horizontal="left" vertical="center"/>
    </xf>
    <xf numFmtId="7" fontId="6" fillId="6" borderId="7" xfId="1" quotePrefix="1" applyNumberFormat="1" applyFont="1" applyFill="1" applyBorder="1" applyAlignment="1">
      <alignment vertical="center" wrapText="1"/>
    </xf>
    <xf numFmtId="0" fontId="13" fillId="5" borderId="0" xfId="1" applyFont="1" applyFill="1" applyAlignment="1">
      <alignment horizontal="left" vertical="center"/>
    </xf>
    <xf numFmtId="0" fontId="13" fillId="5" borderId="0" xfId="1" applyFont="1" applyFill="1" applyAlignment="1">
      <alignment horizontal="center" vertical="center"/>
    </xf>
    <xf numFmtId="164" fontId="14" fillId="5" borderId="0" xfId="2" applyNumberFormat="1" applyFont="1" applyFill="1" applyBorder="1" applyAlignment="1" applyProtection="1">
      <alignment horizontal="left" vertical="center"/>
    </xf>
    <xf numFmtId="0" fontId="6" fillId="5" borderId="7" xfId="1" applyFont="1" applyFill="1" applyBorder="1" applyAlignment="1">
      <alignment horizontal="left" vertical="center" wrapText="1"/>
    </xf>
    <xf numFmtId="0" fontId="6" fillId="6" borderId="0" xfId="1" applyFont="1" applyFill="1"/>
    <xf numFmtId="165" fontId="15" fillId="6" borderId="0" xfId="1" applyNumberFormat="1" applyFont="1" applyFill="1" applyAlignment="1">
      <alignment horizontal="center" vertical="center"/>
    </xf>
    <xf numFmtId="165" fontId="15" fillId="6" borderId="7" xfId="1" applyNumberFormat="1" applyFont="1" applyFill="1" applyBorder="1" applyAlignment="1">
      <alignment horizontal="left" vertical="center" wrapText="1"/>
    </xf>
    <xf numFmtId="165" fontId="6" fillId="6" borderId="7" xfId="1" applyNumberFormat="1" applyFont="1" applyFill="1" applyBorder="1" applyAlignment="1">
      <alignment horizontal="left" vertical="center" wrapText="1"/>
    </xf>
    <xf numFmtId="0" fontId="6" fillId="6" borderId="13" xfId="1" applyFont="1" applyFill="1" applyBorder="1" applyAlignment="1">
      <alignment horizontal="left" vertical="center"/>
    </xf>
    <xf numFmtId="165" fontId="13" fillId="3" borderId="13" xfId="1" applyNumberFormat="1" applyFont="1" applyFill="1" applyBorder="1" applyAlignment="1">
      <alignment horizontal="center" vertical="center"/>
    </xf>
    <xf numFmtId="164" fontId="14" fillId="6" borderId="13" xfId="2" applyNumberFormat="1" applyFont="1" applyFill="1" applyBorder="1" applyAlignment="1" applyProtection="1">
      <alignment horizontal="left" vertical="center"/>
    </xf>
    <xf numFmtId="165" fontId="15" fillId="6" borderId="14" xfId="1" applyNumberFormat="1" applyFont="1" applyFill="1" applyBorder="1" applyAlignment="1">
      <alignment horizontal="left" vertical="center" wrapText="1"/>
    </xf>
    <xf numFmtId="0" fontId="19" fillId="0" borderId="0" xfId="1" applyFont="1" applyProtection="1">
      <protection locked="0"/>
    </xf>
    <xf numFmtId="0" fontId="6" fillId="0" borderId="0" xfId="1" applyFont="1" applyAlignment="1" applyProtection="1">
      <alignment horizontal="left"/>
      <protection locked="0"/>
    </xf>
    <xf numFmtId="0" fontId="6" fillId="0" borderId="0" xfId="1" applyFont="1" applyAlignment="1" applyProtection="1">
      <alignment wrapText="1"/>
      <protection locked="0"/>
    </xf>
    <xf numFmtId="0" fontId="6" fillId="0" borderId="0" xfId="1" applyFont="1" applyAlignment="1" applyProtection="1">
      <alignment horizontal="center"/>
      <protection locked="0"/>
    </xf>
    <xf numFmtId="2" fontId="6" fillId="4" borderId="0" xfId="1" applyNumberFormat="1" applyFont="1" applyFill="1" applyAlignment="1">
      <alignment horizontal="center" vertical="center" wrapText="1"/>
    </xf>
    <xf numFmtId="2" fontId="6" fillId="4" borderId="0" xfId="1" applyNumberFormat="1" applyFont="1" applyFill="1" applyAlignment="1">
      <alignment horizontal="center" vertical="center"/>
    </xf>
    <xf numFmtId="0" fontId="18" fillId="6" borderId="0" xfId="1" applyFont="1" applyFill="1" applyAlignment="1">
      <alignment horizontal="center" vertical="center" wrapText="1"/>
    </xf>
    <xf numFmtId="7" fontId="15" fillId="6" borderId="0" xfId="3" applyNumberFormat="1" applyFont="1" applyFill="1" applyBorder="1" applyAlignment="1" applyProtection="1">
      <alignment horizontal="center" vertical="center" wrapText="1"/>
    </xf>
    <xf numFmtId="0" fontId="21" fillId="0" borderId="0" xfId="0" applyFont="1"/>
    <xf numFmtId="0" fontId="26" fillId="0" borderId="0" xfId="0" applyFont="1" applyAlignment="1">
      <alignment wrapText="1"/>
    </xf>
    <xf numFmtId="0" fontId="21" fillId="6" borderId="21" xfId="0" applyFont="1" applyFill="1" applyBorder="1"/>
    <xf numFmtId="0" fontId="21" fillId="6" borderId="0" xfId="0" applyFont="1" applyFill="1"/>
    <xf numFmtId="0" fontId="21" fillId="6" borderId="7" xfId="0" applyFont="1" applyFill="1" applyBorder="1"/>
    <xf numFmtId="0" fontId="28" fillId="6" borderId="21" xfId="0" applyFont="1" applyFill="1" applyBorder="1"/>
    <xf numFmtId="0" fontId="28" fillId="6" borderId="21" xfId="0" applyFont="1" applyFill="1" applyBorder="1" applyAlignment="1">
      <alignment horizontal="left"/>
    </xf>
    <xf numFmtId="0" fontId="6" fillId="6" borderId="21"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wrapText="1"/>
    </xf>
    <xf numFmtId="0" fontId="21" fillId="0" borderId="0" xfId="0" applyFont="1" applyAlignment="1">
      <alignment horizontal="center" vertical="center"/>
    </xf>
    <xf numFmtId="0" fontId="15" fillId="0" borderId="18" xfId="0" applyFont="1" applyBorder="1" applyAlignment="1">
      <alignment horizontal="center" vertical="top"/>
    </xf>
    <xf numFmtId="0" fontId="6" fillId="0" borderId="18" xfId="0" applyFont="1" applyBorder="1" applyAlignment="1">
      <alignment horizontal="center" vertical="top"/>
    </xf>
    <xf numFmtId="0" fontId="15" fillId="0" borderId="18" xfId="0" applyFont="1" applyBorder="1" applyAlignment="1">
      <alignment horizontal="center" vertical="top" wrapText="1"/>
    </xf>
    <xf numFmtId="0" fontId="0" fillId="0" borderId="0" xfId="0" applyAlignment="1">
      <alignment vertical="center"/>
    </xf>
    <xf numFmtId="0" fontId="23" fillId="0" borderId="0" xfId="0" applyFont="1" applyAlignment="1">
      <alignment vertical="center"/>
    </xf>
    <xf numFmtId="0" fontId="19" fillId="4" borderId="18" xfId="0" applyFont="1" applyFill="1" applyBorder="1" applyAlignment="1">
      <alignment horizontal="center" vertical="center" wrapText="1"/>
    </xf>
    <xf numFmtId="2" fontId="6" fillId="6" borderId="0" xfId="3" applyNumberFormat="1" applyFont="1" applyFill="1" applyBorder="1" applyAlignment="1" applyProtection="1">
      <alignment horizontal="center" vertical="center"/>
    </xf>
    <xf numFmtId="0" fontId="15" fillId="6" borderId="21" xfId="0" applyFont="1" applyFill="1" applyBorder="1" applyAlignment="1">
      <alignment horizontal="left" wrapText="1"/>
    </xf>
    <xf numFmtId="0" fontId="15" fillId="6" borderId="0" xfId="0" applyFont="1" applyFill="1" applyAlignment="1">
      <alignment horizontal="left" wrapText="1"/>
    </xf>
    <xf numFmtId="0" fontId="15" fillId="6" borderId="7" xfId="0" applyFont="1" applyFill="1" applyBorder="1" applyAlignment="1">
      <alignment horizontal="left" wrapText="1"/>
    </xf>
    <xf numFmtId="0" fontId="21" fillId="6" borderId="0" xfId="0" applyFont="1" applyFill="1" applyAlignment="1">
      <alignment horizontal="center"/>
    </xf>
    <xf numFmtId="0" fontId="21" fillId="6" borderId="7" xfId="0" applyFont="1" applyFill="1" applyBorder="1" applyAlignment="1">
      <alignment horizontal="center"/>
    </xf>
    <xf numFmtId="0" fontId="13" fillId="5" borderId="13" xfId="1" applyFont="1" applyFill="1" applyBorder="1" applyAlignment="1">
      <alignment horizontal="center" vertical="center"/>
    </xf>
    <xf numFmtId="165" fontId="8" fillId="7" borderId="23" xfId="2" applyNumberFormat="1" applyFont="1" applyFill="1" applyBorder="1" applyAlignment="1" applyProtection="1">
      <alignment horizontal="center" vertical="center"/>
      <protection locked="0"/>
    </xf>
    <xf numFmtId="37" fontId="8" fillId="7" borderId="23" xfId="2" applyNumberFormat="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165" fontId="8" fillId="7" borderId="23" xfId="3" applyNumberFormat="1" applyFont="1" applyFill="1" applyBorder="1" applyAlignment="1" applyProtection="1">
      <alignment horizontal="center" vertical="center"/>
      <protection locked="0"/>
    </xf>
    <xf numFmtId="0" fontId="8" fillId="7" borderId="23" xfId="3" applyNumberFormat="1" applyFont="1" applyFill="1" applyBorder="1" applyAlignment="1" applyProtection="1">
      <alignment horizontal="center" vertical="center"/>
      <protection locked="0"/>
    </xf>
    <xf numFmtId="49" fontId="8" fillId="7" borderId="23" xfId="3" applyNumberFormat="1" applyFont="1" applyFill="1" applyBorder="1" applyAlignment="1" applyProtection="1">
      <alignment horizontal="center" vertical="center"/>
      <protection locked="0"/>
    </xf>
    <xf numFmtId="166" fontId="6" fillId="6" borderId="0" xfId="2" applyNumberFormat="1" applyFont="1" applyFill="1" applyBorder="1" applyAlignment="1" applyProtection="1">
      <alignment horizontal="center" vertical="center"/>
    </xf>
    <xf numFmtId="2" fontId="6" fillId="6" borderId="0" xfId="1" applyNumberFormat="1" applyFont="1" applyFill="1" applyAlignment="1">
      <alignment horizontal="center" vertical="center" wrapText="1"/>
    </xf>
    <xf numFmtId="0" fontId="21" fillId="4" borderId="0" xfId="0" applyFont="1" applyFill="1"/>
    <xf numFmtId="0" fontId="18" fillId="6" borderId="0" xfId="1" applyFont="1" applyFill="1" applyAlignment="1">
      <alignment horizontal="center" vertical="top" wrapText="1"/>
    </xf>
    <xf numFmtId="0" fontId="5" fillId="6" borderId="0" xfId="1" applyFill="1" applyAlignment="1">
      <alignment horizontal="left" vertical="center"/>
    </xf>
    <xf numFmtId="0" fontId="5" fillId="6" borderId="12" xfId="1" applyFill="1" applyBorder="1" applyAlignment="1">
      <alignment horizontal="left" vertical="center" wrapText="1"/>
    </xf>
    <xf numFmtId="164" fontId="14" fillId="6" borderId="5" xfId="2" applyNumberFormat="1" applyFont="1" applyFill="1" applyBorder="1" applyAlignment="1" applyProtection="1">
      <alignment horizontal="left" vertical="center"/>
    </xf>
    <xf numFmtId="10" fontId="15" fillId="6" borderId="0" xfId="3" applyNumberFormat="1" applyFont="1" applyFill="1" applyBorder="1" applyAlignment="1" applyProtection="1">
      <alignment horizontal="center" vertical="center" wrapText="1"/>
    </xf>
    <xf numFmtId="0" fontId="5" fillId="6" borderId="7" xfId="1" applyFill="1" applyBorder="1" applyAlignment="1">
      <alignment horizontal="left" vertical="center" wrapText="1"/>
    </xf>
    <xf numFmtId="0" fontId="22" fillId="8" borderId="24" xfId="0" applyFont="1" applyFill="1" applyBorder="1" applyAlignment="1">
      <alignment horizontal="center" wrapText="1"/>
    </xf>
    <xf numFmtId="0" fontId="22" fillId="8" borderId="25" xfId="0" applyFont="1" applyFill="1" applyBorder="1" applyAlignment="1">
      <alignment horizontal="center" wrapText="1"/>
    </xf>
    <xf numFmtId="0" fontId="22" fillId="8" borderId="26" xfId="0" applyFont="1" applyFill="1" applyBorder="1" applyAlignment="1">
      <alignment horizontal="center" wrapText="1"/>
    </xf>
    <xf numFmtId="0" fontId="22" fillId="8" borderId="25" xfId="0" applyFont="1" applyFill="1" applyBorder="1" applyAlignment="1">
      <alignment horizontal="center"/>
    </xf>
    <xf numFmtId="167" fontId="22" fillId="8" borderId="27" xfId="0" applyNumberFormat="1" applyFont="1" applyFill="1" applyBorder="1" applyAlignment="1">
      <alignment horizontal="center" wrapText="1"/>
    </xf>
    <xf numFmtId="0" fontId="22" fillId="8" borderId="21" xfId="0" applyFont="1" applyFill="1" applyBorder="1" applyAlignment="1">
      <alignment horizontal="left"/>
    </xf>
    <xf numFmtId="0" fontId="24" fillId="8" borderId="0" xfId="0" applyFont="1" applyFill="1" applyAlignment="1">
      <alignment horizontal="left"/>
    </xf>
    <xf numFmtId="0" fontId="24" fillId="8" borderId="7" xfId="0" applyFont="1" applyFill="1" applyBorder="1" applyAlignment="1">
      <alignment horizontal="left"/>
    </xf>
    <xf numFmtId="44" fontId="22" fillId="8" borderId="25" xfId="3" applyFont="1" applyFill="1" applyBorder="1" applyAlignment="1">
      <alignment horizontal="center" wrapText="1"/>
    </xf>
    <xf numFmtId="168" fontId="22" fillId="8" borderId="25" xfId="3" applyNumberFormat="1" applyFont="1" applyFill="1" applyBorder="1" applyAlignment="1">
      <alignment horizontal="center" wrapText="1"/>
    </xf>
    <xf numFmtId="0" fontId="34" fillId="0" borderId="18" xfId="0" applyFont="1" applyBorder="1"/>
    <xf numFmtId="44" fontId="34" fillId="0" borderId="18" xfId="3" applyFont="1" applyBorder="1"/>
    <xf numFmtId="170" fontId="34" fillId="0" borderId="18" xfId="0" applyNumberFormat="1" applyFont="1" applyBorder="1" applyAlignment="1">
      <alignment horizontal="right"/>
    </xf>
    <xf numFmtId="44" fontId="34" fillId="0" borderId="18" xfId="3" applyFont="1" applyFill="1" applyBorder="1" applyAlignment="1" applyProtection="1">
      <alignment horizontal="right" vertical="center"/>
    </xf>
    <xf numFmtId="0" fontId="36" fillId="4" borderId="0" xfId="0" applyFont="1" applyFill="1"/>
    <xf numFmtId="0" fontId="34" fillId="4" borderId="0" xfId="0" applyFont="1" applyFill="1"/>
    <xf numFmtId="167" fontId="34" fillId="0" borderId="18" xfId="0" applyNumberFormat="1" applyFont="1" applyBorder="1" applyAlignment="1">
      <alignment horizontal="right"/>
    </xf>
    <xf numFmtId="0" fontId="34" fillId="6" borderId="18" xfId="0" applyFont="1" applyFill="1" applyBorder="1"/>
    <xf numFmtId="0" fontId="34" fillId="0" borderId="18" xfId="0" applyFont="1" applyBorder="1" applyAlignment="1">
      <alignment wrapText="1"/>
    </xf>
    <xf numFmtId="170" fontId="34" fillId="0" borderId="18" xfId="0" applyNumberFormat="1" applyFont="1" applyBorder="1"/>
    <xf numFmtId="2" fontId="34" fillId="0" borderId="18" xfId="0" applyNumberFormat="1" applyFont="1" applyBorder="1"/>
    <xf numFmtId="167" fontId="34" fillId="0" borderId="18" xfId="0" applyNumberFormat="1" applyFont="1" applyBorder="1"/>
    <xf numFmtId="1" fontId="34" fillId="0" borderId="18" xfId="0" applyNumberFormat="1" applyFont="1" applyBorder="1"/>
    <xf numFmtId="170" fontId="21" fillId="0" borderId="0" xfId="0" applyNumberFormat="1" applyFont="1"/>
    <xf numFmtId="169" fontId="22" fillId="8" borderId="25" xfId="0" applyNumberFormat="1" applyFont="1" applyFill="1" applyBorder="1" applyAlignment="1">
      <alignment horizontal="center" wrapText="1"/>
    </xf>
    <xf numFmtId="0" fontId="34" fillId="0" borderId="18" xfId="0" applyFont="1" applyBorder="1" applyAlignment="1">
      <alignment horizontal="right"/>
    </xf>
    <xf numFmtId="0" fontId="1" fillId="0" borderId="18" xfId="0" applyFont="1" applyBorder="1" applyAlignment="1">
      <alignment horizontal="center" vertical="top"/>
    </xf>
    <xf numFmtId="0" fontId="1" fillId="6" borderId="21" xfId="0" applyFont="1" applyFill="1" applyBorder="1" applyAlignment="1">
      <alignment horizontal="left" wrapText="1"/>
    </xf>
    <xf numFmtId="0" fontId="15" fillId="6" borderId="0" xfId="0" applyFont="1" applyFill="1" applyAlignment="1">
      <alignment horizontal="left" wrapText="1"/>
    </xf>
    <xf numFmtId="0" fontId="15" fillId="6" borderId="7" xfId="0" applyFont="1" applyFill="1" applyBorder="1" applyAlignment="1">
      <alignment horizontal="left" wrapText="1"/>
    </xf>
    <xf numFmtId="0" fontId="3" fillId="6" borderId="21" xfId="0" applyFont="1" applyFill="1" applyBorder="1" applyAlignment="1">
      <alignment horizontal="left" wrapText="1"/>
    </xf>
    <xf numFmtId="0" fontId="37" fillId="6" borderId="22" xfId="0" applyFont="1" applyFill="1" applyBorder="1" applyAlignment="1">
      <alignment horizontal="left" wrapText="1"/>
    </xf>
    <xf numFmtId="0" fontId="27" fillId="6" borderId="19" xfId="0" applyFont="1" applyFill="1" applyBorder="1" applyAlignment="1">
      <alignment horizontal="left" wrapText="1"/>
    </xf>
    <xf numFmtId="0" fontId="27" fillId="6" borderId="20" xfId="0" applyFont="1" applyFill="1" applyBorder="1" applyAlignment="1">
      <alignment horizontal="left" wrapText="1"/>
    </xf>
    <xf numFmtId="0" fontId="24" fillId="8" borderId="1" xfId="0" applyFont="1" applyFill="1" applyBorder="1" applyAlignment="1">
      <alignment horizontal="left"/>
    </xf>
    <xf numFmtId="0" fontId="24" fillId="8" borderId="2" xfId="0" applyFont="1" applyFill="1" applyBorder="1" applyAlignment="1">
      <alignment horizontal="left"/>
    </xf>
    <xf numFmtId="0" fontId="24" fillId="8" borderId="3" xfId="0" applyFont="1" applyFill="1" applyBorder="1" applyAlignment="1">
      <alignment horizontal="left"/>
    </xf>
    <xf numFmtId="0" fontId="22" fillId="8" borderId="21" xfId="0" applyFont="1" applyFill="1" applyBorder="1" applyAlignment="1">
      <alignment horizontal="left"/>
    </xf>
    <xf numFmtId="0" fontId="22" fillId="8" borderId="0" xfId="0" applyFont="1" applyFill="1" applyAlignment="1">
      <alignment horizontal="left"/>
    </xf>
    <xf numFmtId="0" fontId="22" fillId="8" borderId="7" xfId="0" applyFont="1" applyFill="1" applyBorder="1" applyAlignment="1">
      <alignment horizontal="left"/>
    </xf>
    <xf numFmtId="0" fontId="21" fillId="0" borderId="21"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5" fillId="0" borderId="21" xfId="0" applyFont="1" applyBorder="1" applyAlignment="1">
      <alignment horizontal="left" wrapText="1"/>
    </xf>
    <xf numFmtId="0" fontId="5" fillId="0" borderId="0" xfId="0" applyFont="1" applyAlignment="1">
      <alignment horizontal="left" wrapText="1"/>
    </xf>
    <xf numFmtId="0" fontId="5" fillId="0" borderId="7" xfId="0" applyFont="1" applyBorder="1" applyAlignment="1">
      <alignment horizontal="left" wrapText="1"/>
    </xf>
    <xf numFmtId="0" fontId="21" fillId="6" borderId="21" xfId="0" applyFont="1" applyFill="1" applyBorder="1" applyAlignment="1">
      <alignment horizontal="center"/>
    </xf>
    <xf numFmtId="0" fontId="21" fillId="6" borderId="0" xfId="0" applyFont="1" applyFill="1" applyAlignment="1">
      <alignment horizontal="center"/>
    </xf>
    <xf numFmtId="0" fontId="21" fillId="6" borderId="7" xfId="0" applyFont="1" applyFill="1" applyBorder="1" applyAlignment="1">
      <alignment horizontal="center"/>
    </xf>
    <xf numFmtId="0" fontId="2" fillId="0" borderId="21" xfId="0" applyFont="1" applyBorder="1" applyAlignment="1">
      <alignment horizontal="left" wrapText="1"/>
    </xf>
    <xf numFmtId="0" fontId="15" fillId="0" borderId="0" xfId="0" applyFont="1" applyAlignment="1">
      <alignment horizontal="left" wrapText="1"/>
    </xf>
    <xf numFmtId="0" fontId="15" fillId="0" borderId="7" xfId="0" applyFont="1" applyBorder="1" applyAlignment="1">
      <alignment horizontal="left" wrapText="1"/>
    </xf>
    <xf numFmtId="0" fontId="5" fillId="4" borderId="21" xfId="0" applyFont="1" applyFill="1" applyBorder="1"/>
    <xf numFmtId="0" fontId="5" fillId="4" borderId="0" xfId="0" applyFont="1" applyFill="1"/>
    <xf numFmtId="0" fontId="5" fillId="4" borderId="7" xfId="0" applyFont="1" applyFill="1" applyBorder="1"/>
    <xf numFmtId="0" fontId="19" fillId="4" borderId="21" xfId="0" applyFont="1" applyFill="1" applyBorder="1"/>
    <xf numFmtId="0" fontId="19" fillId="4" borderId="0" xfId="0" applyFont="1" applyFill="1"/>
    <xf numFmtId="0" fontId="19" fillId="4" borderId="7" xfId="0" applyFont="1" applyFill="1" applyBorder="1"/>
    <xf numFmtId="0" fontId="5" fillId="4" borderId="21" xfId="0" quotePrefix="1" applyFont="1" applyFill="1" applyBorder="1"/>
    <xf numFmtId="0" fontId="35" fillId="4" borderId="21" xfId="0" applyFont="1" applyFill="1" applyBorder="1"/>
    <xf numFmtId="0" fontId="35" fillId="4" borderId="0" xfId="0" applyFont="1" applyFill="1"/>
    <xf numFmtId="0" fontId="35" fillId="4" borderId="7" xfId="0" applyFont="1" applyFill="1" applyBorder="1"/>
    <xf numFmtId="0" fontId="15" fillId="6" borderId="21" xfId="0" applyFont="1" applyFill="1" applyBorder="1" applyAlignment="1">
      <alignment horizontal="left" wrapText="1"/>
    </xf>
    <xf numFmtId="0" fontId="5" fillId="6" borderId="21" xfId="0" applyFont="1" applyFill="1" applyBorder="1" applyAlignment="1">
      <alignment horizontal="left" wrapText="1"/>
    </xf>
    <xf numFmtId="0" fontId="35" fillId="6" borderId="0" xfId="0" applyFont="1" applyFill="1" applyAlignment="1">
      <alignment horizontal="left" wrapText="1"/>
    </xf>
    <xf numFmtId="0" fontId="35" fillId="6" borderId="7" xfId="0" applyFont="1" applyFill="1" applyBorder="1" applyAlignment="1">
      <alignment horizontal="left" wrapText="1"/>
    </xf>
    <xf numFmtId="0" fontId="37" fillId="6" borderId="21" xfId="0" applyFont="1" applyFill="1" applyBorder="1" applyAlignment="1">
      <alignment horizontal="left" wrapText="1"/>
    </xf>
    <xf numFmtId="0" fontId="27" fillId="6" borderId="0" xfId="0" applyFont="1" applyFill="1" applyAlignment="1">
      <alignment horizontal="left" wrapText="1"/>
    </xf>
    <xf numFmtId="0" fontId="27" fillId="6" borderId="7" xfId="0" applyFont="1" applyFill="1" applyBorder="1" applyAlignment="1">
      <alignment horizontal="left" wrapText="1"/>
    </xf>
    <xf numFmtId="0" fontId="27" fillId="6" borderId="21" xfId="0" applyFont="1" applyFill="1" applyBorder="1" applyAlignment="1">
      <alignment horizontal="left" wrapText="1"/>
    </xf>
    <xf numFmtId="0" fontId="27" fillId="6" borderId="22" xfId="0" applyFont="1" applyFill="1" applyBorder="1" applyAlignment="1">
      <alignment horizontal="left" wrapText="1"/>
    </xf>
    <xf numFmtId="0" fontId="15" fillId="0" borderId="21" xfId="0" applyFont="1" applyBorder="1" applyAlignment="1">
      <alignment horizontal="left" wrapText="1"/>
    </xf>
    <xf numFmtId="0" fontId="31" fillId="0" borderId="18" xfId="0" applyFont="1" applyBorder="1" applyAlignment="1">
      <alignment horizontal="left" vertical="top" wrapText="1"/>
    </xf>
    <xf numFmtId="0" fontId="31" fillId="0" borderId="18" xfId="0" applyFont="1" applyBorder="1" applyAlignment="1">
      <alignment horizontal="left" vertical="top"/>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31" fillId="0" borderId="15" xfId="0" applyFont="1" applyBorder="1" applyAlignment="1">
      <alignment vertical="top" wrapText="1"/>
    </xf>
    <xf numFmtId="0" fontId="31" fillId="0" borderId="16" xfId="0" applyFont="1" applyBorder="1" applyAlignment="1">
      <alignment vertical="top" wrapText="1"/>
    </xf>
    <xf numFmtId="0" fontId="31" fillId="0" borderId="17" xfId="0" applyFont="1" applyBorder="1" applyAlignment="1">
      <alignment vertical="top" wrapText="1"/>
    </xf>
    <xf numFmtId="0" fontId="3" fillId="0" borderId="21" xfId="0" applyFont="1" applyBorder="1" applyAlignment="1">
      <alignment horizontal="left" wrapText="1"/>
    </xf>
    <xf numFmtId="0" fontId="25" fillId="4" borderId="18" xfId="0" applyFont="1" applyFill="1" applyBorder="1" applyAlignment="1">
      <alignment horizontal="left" vertical="center"/>
    </xf>
    <xf numFmtId="0" fontId="29" fillId="4" borderId="21" xfId="0" applyFont="1" applyFill="1" applyBorder="1" applyAlignment="1">
      <alignment horizontal="left"/>
    </xf>
    <xf numFmtId="0" fontId="29" fillId="4" borderId="0" xfId="0" applyFont="1" applyFill="1" applyAlignment="1">
      <alignment horizontal="left"/>
    </xf>
    <xf numFmtId="0" fontId="29" fillId="4" borderId="7" xfId="0" applyFont="1" applyFill="1" applyBorder="1" applyAlignment="1">
      <alignment horizontal="left"/>
    </xf>
    <xf numFmtId="0" fontId="6" fillId="6" borderId="0" xfId="0" applyFont="1" applyFill="1" applyAlignment="1">
      <alignment horizontal="left" wrapText="1"/>
    </xf>
    <xf numFmtId="0" fontId="6" fillId="6" borderId="7" xfId="0" applyFont="1" applyFill="1" applyBorder="1" applyAlignment="1">
      <alignment horizontal="left" wrapText="1"/>
    </xf>
    <xf numFmtId="0" fontId="29" fillId="4" borderId="18" xfId="0" applyFont="1" applyFill="1" applyBorder="1" applyAlignment="1">
      <alignment horizontal="left" vertical="center"/>
    </xf>
    <xf numFmtId="0" fontId="19" fillId="4" borderId="18" xfId="0" applyFont="1" applyFill="1" applyBorder="1" applyAlignment="1">
      <alignment horizontal="center" vertical="center" wrapText="1"/>
    </xf>
    <xf numFmtId="15" fontId="8" fillId="3" borderId="15" xfId="1" quotePrefix="1" applyNumberFormat="1" applyFont="1" applyFill="1" applyBorder="1" applyAlignment="1">
      <alignment horizontal="center" vertical="center" wrapText="1"/>
    </xf>
    <xf numFmtId="15" fontId="8" fillId="3" borderId="16" xfId="1" quotePrefix="1" applyNumberFormat="1" applyFont="1" applyFill="1" applyBorder="1" applyAlignment="1">
      <alignment horizontal="center" vertical="center" wrapText="1"/>
    </xf>
    <xf numFmtId="15" fontId="8" fillId="3" borderId="17" xfId="1" quotePrefix="1" applyNumberFormat="1" applyFont="1" applyFill="1" applyBorder="1" applyAlignment="1">
      <alignment horizontal="center" vertical="center" wrapText="1"/>
    </xf>
    <xf numFmtId="0" fontId="20" fillId="4" borderId="5" xfId="1" applyFont="1" applyFill="1" applyBorder="1" applyAlignment="1">
      <alignment wrapText="1"/>
    </xf>
    <xf numFmtId="0" fontId="20" fillId="4" borderId="5" xfId="1" applyFont="1" applyFill="1" applyBorder="1"/>
    <xf numFmtId="0" fontId="20" fillId="4" borderId="6" xfId="1" applyFont="1" applyFill="1" applyBorder="1"/>
    <xf numFmtId="0" fontId="8"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7" xfId="1" applyFont="1" applyFill="1" applyBorder="1" applyAlignment="1">
      <alignment horizontal="left" vertical="center" wrapText="1"/>
    </xf>
    <xf numFmtId="0" fontId="9" fillId="7" borderId="8" xfId="1" applyFont="1" applyFill="1" applyBorder="1" applyAlignment="1">
      <alignment horizontal="center" vertical="center"/>
    </xf>
    <xf numFmtId="0" fontId="9" fillId="7"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11" xfId="1" applyFont="1" applyFill="1" applyBorder="1" applyAlignment="1">
      <alignment horizontal="center" vertical="center"/>
    </xf>
  </cellXfs>
  <cellStyles count="14">
    <cellStyle name="Comma 2" xfId="2" xr:uid="{00000000-0005-0000-0000-000000000000}"/>
    <cellStyle name="Comma 2 2" xfId="6" xr:uid="{00000000-0005-0000-0000-000001000000}"/>
    <cellStyle name="Comma 2 3" xfId="8" xr:uid="{00000000-0005-0000-0000-000002000000}"/>
    <cellStyle name="Currency 2" xfId="3" xr:uid="{00000000-0005-0000-0000-000004000000}"/>
    <cellStyle name="Currency 2 2" xfId="9" xr:uid="{00000000-0005-0000-0000-000005000000}"/>
    <cellStyle name="Normal" xfId="0" builtinId="0"/>
    <cellStyle name="Normal 2" xfId="1" xr:uid="{00000000-0005-0000-0000-000007000000}"/>
    <cellStyle name="Normal 2 2" xfId="5" xr:uid="{00000000-0005-0000-0000-000008000000}"/>
    <cellStyle name="Normal 2 2 2" xfId="13" xr:uid="{00000000-0005-0000-0000-000009000000}"/>
    <cellStyle name="Normal 2 3" xfId="7" xr:uid="{00000000-0005-0000-0000-00000A000000}"/>
    <cellStyle name="Normal 2 3 2" xfId="11" xr:uid="{00000000-0005-0000-0000-00000B000000}"/>
    <cellStyle name="Normal 4" xfId="12" xr:uid="{00000000-0005-0000-0000-00000C000000}"/>
    <cellStyle name="Percent 2" xfId="4" xr:uid="{00000000-0005-0000-0000-00000D000000}"/>
    <cellStyle name="Percent 2 2" xfId="10" xr:uid="{00000000-0005-0000-0000-00000E000000}"/>
  </cellStyles>
  <dxfs count="0"/>
  <tableStyles count="0" defaultTableStyle="TableStyleMedium2" defaultPivotStyle="PivotStyleLight16"/>
  <colors>
    <mruColors>
      <color rgb="FF0000FF"/>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HSDMSBRS@dhs.wisconsin.gov" TargetMode="External"/><Relationship Id="rId2" Type="http://schemas.openxmlformats.org/officeDocument/2006/relationships/hyperlink" Target="https://www.forwardhealth.wi.gov/WIPortal/content/Provider/APRDRG/Home.htm.spage" TargetMode="External"/><Relationship Id="rId1" Type="http://schemas.openxmlformats.org/officeDocument/2006/relationships/hyperlink" Target="https://www.forwardhealth.wi.gov/WIPorta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DHSDMSBRS@dhs.wisconsin.gov" TargetMode="External"/></Relationships>
</file>

<file path=xl/drawings/drawing1.xml><?xml version="1.0" encoding="utf-8"?>
<xdr:wsDr xmlns:xdr="http://schemas.openxmlformats.org/drawingml/2006/spreadsheetDrawing" xmlns:a="http://schemas.openxmlformats.org/drawingml/2006/main">
  <xdr:twoCellAnchor>
    <xdr:from>
      <xdr:col>2</xdr:col>
      <xdr:colOff>933450</xdr:colOff>
      <xdr:row>18</xdr:row>
      <xdr:rowOff>228600</xdr:rowOff>
    </xdr:from>
    <xdr:to>
      <xdr:col>4</xdr:col>
      <xdr:colOff>219075</xdr:colOff>
      <xdr:row>18</xdr:row>
      <xdr:rowOff>314325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4ADA56-AD60-41D3-8F49-77383CDFE88D}"/>
            </a:ext>
          </a:extLst>
        </xdr:cNvPr>
        <xdr:cNvSpPr/>
      </xdr:nvSpPr>
      <xdr:spPr>
        <a:xfrm>
          <a:off x="2181225" y="5124450"/>
          <a:ext cx="1381125" cy="85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1009650</xdr:colOff>
      <xdr:row>18</xdr:row>
      <xdr:rowOff>542925</xdr:rowOff>
    </xdr:from>
    <xdr:to>
      <xdr:col>5</xdr:col>
      <xdr:colOff>733425</xdr:colOff>
      <xdr:row>18</xdr:row>
      <xdr:rowOff>647700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46C3C77-9FE5-4387-9DC4-15A2CA0F7751}"/>
            </a:ext>
          </a:extLst>
        </xdr:cNvPr>
        <xdr:cNvSpPr/>
      </xdr:nvSpPr>
      <xdr:spPr>
        <a:xfrm>
          <a:off x="2257425" y="5438775"/>
          <a:ext cx="28670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723900</xdr:rowOff>
    </xdr:from>
    <xdr:to>
      <xdr:col>2</xdr:col>
      <xdr:colOff>495300</xdr:colOff>
      <xdr:row>18</xdr:row>
      <xdr:rowOff>828675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2BD900F5-DA1A-4D49-A11C-E1974027DD1B}"/>
            </a:ext>
          </a:extLst>
        </xdr:cNvPr>
        <xdr:cNvSpPr/>
      </xdr:nvSpPr>
      <xdr:spPr>
        <a:xfrm>
          <a:off x="238125" y="5619750"/>
          <a:ext cx="15049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18</xdr:row>
      <xdr:rowOff>1200150</xdr:rowOff>
    </xdr:from>
    <xdr:to>
      <xdr:col>2</xdr:col>
      <xdr:colOff>857250</xdr:colOff>
      <xdr:row>18</xdr:row>
      <xdr:rowOff>1295400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A92FB9C0-902C-4C88-8786-FF5DC3096E84}"/>
            </a:ext>
          </a:extLst>
        </xdr:cNvPr>
        <xdr:cNvSpPr/>
      </xdr:nvSpPr>
      <xdr:spPr>
        <a:xfrm>
          <a:off x="238125" y="6096000"/>
          <a:ext cx="18669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1247774</xdr:colOff>
      <xdr:row>8</xdr:row>
      <xdr:rowOff>904875</xdr:rowOff>
    </xdr:from>
    <xdr:to>
      <xdr:col>2</xdr:col>
      <xdr:colOff>1762124</xdr:colOff>
      <xdr:row>8</xdr:row>
      <xdr:rowOff>1000125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96D990B-FF21-4337-A495-A4DDDB34D92E}"/>
            </a:ext>
          </a:extLst>
        </xdr:cNvPr>
        <xdr:cNvSpPr/>
      </xdr:nvSpPr>
      <xdr:spPr>
        <a:xfrm>
          <a:off x="1457324" y="3181350"/>
          <a:ext cx="189547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126367</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G21"/>
  <sheetViews>
    <sheetView showGridLines="0" tabSelected="1" zoomScaleNormal="100" zoomScaleSheetLayoutView="90" workbookViewId="0"/>
  </sheetViews>
  <sheetFormatPr defaultRowHeight="15"/>
  <cols>
    <col min="1" max="1" width="3" customWidth="1"/>
    <col min="2" max="6" width="15.7109375" style="71" customWidth="1"/>
  </cols>
  <sheetData>
    <row r="2" spans="2:6" ht="23.25">
      <c r="B2" s="144" t="s">
        <v>1235</v>
      </c>
      <c r="C2" s="145"/>
      <c r="D2" s="145"/>
      <c r="E2" s="145"/>
      <c r="F2" s="146"/>
    </row>
    <row r="3" spans="2:6" ht="14.45" customHeight="1">
      <c r="B3" s="115" t="s">
        <v>1992</v>
      </c>
      <c r="C3" s="116"/>
      <c r="D3" s="116"/>
      <c r="E3" s="116"/>
      <c r="F3" s="117"/>
    </row>
    <row r="4" spans="2:6">
      <c r="B4" s="147" t="s">
        <v>1234</v>
      </c>
      <c r="C4" s="148"/>
      <c r="D4" s="148"/>
      <c r="E4" s="148"/>
      <c r="F4" s="149"/>
    </row>
    <row r="5" spans="2:6">
      <c r="B5" s="150"/>
      <c r="C5" s="151"/>
      <c r="D5" s="151"/>
      <c r="E5" s="151"/>
      <c r="F5" s="152"/>
    </row>
    <row r="6" spans="2:6">
      <c r="B6" s="162" t="s">
        <v>2085</v>
      </c>
      <c r="C6" s="163"/>
      <c r="D6" s="163"/>
      <c r="E6" s="163"/>
      <c r="F6" s="164"/>
    </row>
    <row r="7" spans="2:6" ht="15" customHeight="1">
      <c r="B7" s="165" t="s">
        <v>2079</v>
      </c>
      <c r="C7" s="166"/>
      <c r="D7" s="166"/>
      <c r="E7" s="166"/>
      <c r="F7" s="167"/>
    </row>
    <row r="8" spans="2:6" ht="15" customHeight="1">
      <c r="B8" s="168" t="s">
        <v>2082</v>
      </c>
      <c r="C8" s="163"/>
      <c r="D8" s="163"/>
      <c r="E8" s="163"/>
      <c r="F8" s="164"/>
    </row>
    <row r="9" spans="2:6" ht="15" customHeight="1">
      <c r="B9" s="162" t="s">
        <v>2083</v>
      </c>
      <c r="C9" s="163"/>
      <c r="D9" s="163"/>
      <c r="E9" s="163"/>
      <c r="F9" s="164"/>
    </row>
    <row r="10" spans="2:6" ht="15" customHeight="1">
      <c r="B10" s="168" t="s">
        <v>2084</v>
      </c>
      <c r="C10" s="163"/>
      <c r="D10" s="163"/>
      <c r="E10" s="163"/>
      <c r="F10" s="164"/>
    </row>
    <row r="11" spans="2:6" ht="15" customHeight="1">
      <c r="B11" s="169"/>
      <c r="C11" s="170"/>
      <c r="D11" s="170"/>
      <c r="E11" s="170"/>
      <c r="F11" s="171"/>
    </row>
    <row r="12" spans="2:6">
      <c r="B12" s="73"/>
      <c r="C12" s="74"/>
      <c r="D12" s="74"/>
      <c r="E12" s="74"/>
      <c r="F12" s="75"/>
    </row>
    <row r="13" spans="2:6" ht="69" customHeight="1">
      <c r="B13" s="153" t="s">
        <v>2065</v>
      </c>
      <c r="C13" s="154"/>
      <c r="D13" s="154"/>
      <c r="E13" s="154"/>
      <c r="F13" s="155"/>
    </row>
    <row r="14" spans="2:6">
      <c r="B14" s="156"/>
      <c r="C14" s="157"/>
      <c r="D14" s="157"/>
      <c r="E14" s="157"/>
      <c r="F14" s="158"/>
    </row>
    <row r="15" spans="2:6" ht="65.099999999999994" customHeight="1">
      <c r="B15" s="159" t="s">
        <v>1932</v>
      </c>
      <c r="C15" s="160"/>
      <c r="D15" s="160"/>
      <c r="E15" s="160"/>
      <c r="F15" s="161"/>
    </row>
    <row r="16" spans="2:6">
      <c r="B16" s="73"/>
      <c r="C16" s="74"/>
      <c r="D16" s="74"/>
      <c r="E16" s="74"/>
      <c r="F16" s="75"/>
    </row>
    <row r="17" spans="2:7" ht="68.45" customHeight="1">
      <c r="B17" s="137" t="s">
        <v>2066</v>
      </c>
      <c r="C17" s="138"/>
      <c r="D17" s="138"/>
      <c r="E17" s="138"/>
      <c r="F17" s="139"/>
    </row>
    <row r="18" spans="2:7">
      <c r="B18" s="73"/>
      <c r="C18" s="74"/>
      <c r="D18" s="74"/>
      <c r="E18" s="74"/>
      <c r="F18" s="75"/>
    </row>
    <row r="19" spans="2:7" ht="105" customHeight="1">
      <c r="B19" s="140" t="s">
        <v>1906</v>
      </c>
      <c r="C19" s="138"/>
      <c r="D19" s="138"/>
      <c r="E19" s="138"/>
      <c r="F19" s="139"/>
    </row>
    <row r="20" spans="2:7">
      <c r="B20" s="73"/>
      <c r="C20" s="74"/>
      <c r="D20" s="74"/>
      <c r="E20" s="74"/>
      <c r="F20" s="75"/>
    </row>
    <row r="21" spans="2:7" ht="60" customHeight="1">
      <c r="B21" s="141" t="s">
        <v>2067</v>
      </c>
      <c r="C21" s="142"/>
      <c r="D21" s="142"/>
      <c r="E21" s="142"/>
      <c r="F21" s="143"/>
      <c r="G21" s="72"/>
    </row>
  </sheetData>
  <sheetProtection algorithmName="SHA-512" hashValue="gLxg8TRFpwCBhYcMQx9Ug3SFHB4BuPuXwSHUxZw27N9SDAk22syZ+9Iv/G1AmR3OtQfCUvZnMU1pOYLYCvrvYw==" saltValue="pKlhrCu6XCe8Wp0/XuWnzw==" spinCount="100000" sheet="1" objects="1" scenarios="1"/>
  <mergeCells count="15">
    <mergeCell ref="B17:F17"/>
    <mergeCell ref="B19:F19"/>
    <mergeCell ref="B21:F21"/>
    <mergeCell ref="B2:F2"/>
    <mergeCell ref="B4:F4"/>
    <mergeCell ref="B5:F5"/>
    <mergeCell ref="B13:F13"/>
    <mergeCell ref="B14:F14"/>
    <mergeCell ref="B15:F15"/>
    <mergeCell ref="B6:F6"/>
    <mergeCell ref="B7:F7"/>
    <mergeCell ref="B9:F9"/>
    <mergeCell ref="B8:F8"/>
    <mergeCell ref="B10:F10"/>
    <mergeCell ref="B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G26"/>
  <sheetViews>
    <sheetView showGridLines="0" zoomScaleNormal="100" zoomScaleSheetLayoutView="90" workbookViewId="0"/>
  </sheetViews>
  <sheetFormatPr defaultRowHeight="15"/>
  <cols>
    <col min="1" max="1" width="3" customWidth="1"/>
    <col min="2" max="6" width="15.7109375" style="71" customWidth="1"/>
  </cols>
  <sheetData>
    <row r="2" spans="2:6" ht="23.25">
      <c r="B2" s="144" t="s">
        <v>1235</v>
      </c>
      <c r="C2" s="145"/>
      <c r="D2" s="145"/>
      <c r="E2" s="145"/>
      <c r="F2" s="146"/>
    </row>
    <row r="3" spans="2:6" ht="14.45" customHeight="1">
      <c r="B3" s="115" t="str">
        <f>Cover!B3</f>
        <v>RY 2025, Effective 01/01/2025</v>
      </c>
      <c r="C3" s="116"/>
      <c r="D3" s="116"/>
      <c r="E3" s="116"/>
      <c r="F3" s="117"/>
    </row>
    <row r="4" spans="2:6">
      <c r="B4" s="147" t="s">
        <v>1236</v>
      </c>
      <c r="C4" s="148"/>
      <c r="D4" s="148"/>
      <c r="E4" s="148"/>
      <c r="F4" s="149"/>
    </row>
    <row r="5" spans="2:6">
      <c r="B5" s="73"/>
      <c r="C5" s="74"/>
      <c r="D5" s="74"/>
      <c r="E5" s="74"/>
      <c r="F5" s="75"/>
    </row>
    <row r="6" spans="2:6">
      <c r="B6" s="76" t="s">
        <v>1237</v>
      </c>
      <c r="C6" s="74"/>
      <c r="D6" s="74"/>
      <c r="E6" s="74"/>
      <c r="F6" s="75"/>
    </row>
    <row r="7" spans="2:6" ht="40.9" customHeight="1">
      <c r="B7" s="181" t="s">
        <v>1317</v>
      </c>
      <c r="C7" s="160"/>
      <c r="D7" s="160"/>
      <c r="E7" s="160"/>
      <c r="F7" s="161"/>
    </row>
    <row r="8" spans="2:6">
      <c r="B8" s="156"/>
      <c r="C8" s="157"/>
      <c r="D8" s="157"/>
      <c r="E8" s="157"/>
      <c r="F8" s="158"/>
    </row>
    <row r="9" spans="2:6">
      <c r="B9" s="77" t="s">
        <v>1238</v>
      </c>
      <c r="C9" s="92"/>
      <c r="D9" s="92"/>
      <c r="E9" s="92"/>
      <c r="F9" s="93"/>
    </row>
    <row r="10" spans="2:6" ht="28.9" customHeight="1">
      <c r="B10" s="181" t="s">
        <v>1315</v>
      </c>
      <c r="C10" s="160"/>
      <c r="D10" s="160"/>
      <c r="E10" s="160"/>
      <c r="F10" s="161"/>
    </row>
    <row r="11" spans="2:6">
      <c r="B11" s="73"/>
      <c r="C11" s="74"/>
      <c r="D11" s="74"/>
      <c r="E11" s="74"/>
      <c r="F11" s="75"/>
    </row>
    <row r="12" spans="2:6">
      <c r="B12" s="76" t="s">
        <v>1239</v>
      </c>
      <c r="C12" s="74"/>
      <c r="D12" s="74"/>
      <c r="E12" s="74"/>
      <c r="F12" s="75"/>
    </row>
    <row r="13" spans="2:6" ht="42.6" customHeight="1">
      <c r="B13" s="172" t="s">
        <v>1240</v>
      </c>
      <c r="C13" s="138"/>
      <c r="D13" s="138"/>
      <c r="E13" s="138"/>
      <c r="F13" s="139"/>
    </row>
    <row r="14" spans="2:6">
      <c r="B14" s="73"/>
      <c r="C14" s="74"/>
      <c r="D14" s="74"/>
      <c r="E14" s="74"/>
      <c r="F14" s="75"/>
    </row>
    <row r="15" spans="2:6">
      <c r="B15" s="76" t="s">
        <v>1241</v>
      </c>
      <c r="C15" s="74"/>
      <c r="D15" s="74"/>
      <c r="E15" s="74"/>
      <c r="F15" s="75"/>
    </row>
    <row r="16" spans="2:6" ht="67.900000000000006" customHeight="1">
      <c r="B16" s="172" t="s">
        <v>1316</v>
      </c>
      <c r="C16" s="138"/>
      <c r="D16" s="138"/>
      <c r="E16" s="138"/>
      <c r="F16" s="139"/>
    </row>
    <row r="17" spans="2:7">
      <c r="B17" s="73"/>
      <c r="C17" s="74"/>
      <c r="D17" s="74"/>
      <c r="E17" s="74"/>
      <c r="F17" s="75"/>
    </row>
    <row r="18" spans="2:7">
      <c r="B18" s="76" t="s">
        <v>1242</v>
      </c>
      <c r="C18" s="74"/>
      <c r="D18" s="74"/>
      <c r="E18" s="74"/>
      <c r="F18" s="75"/>
    </row>
    <row r="19" spans="2:7" ht="28.15" customHeight="1">
      <c r="B19" s="172" t="s">
        <v>1243</v>
      </c>
      <c r="C19" s="138"/>
      <c r="D19" s="138"/>
      <c r="E19" s="138"/>
      <c r="F19" s="139"/>
    </row>
    <row r="20" spans="2:7" ht="14.45" customHeight="1">
      <c r="B20" s="89"/>
      <c r="C20" s="90"/>
      <c r="D20" s="90"/>
      <c r="E20" s="90"/>
      <c r="F20" s="91"/>
    </row>
    <row r="21" spans="2:7" ht="14.45" customHeight="1">
      <c r="B21" s="77" t="s">
        <v>1244</v>
      </c>
      <c r="C21" s="90"/>
      <c r="D21" s="90"/>
      <c r="E21" s="90"/>
      <c r="F21" s="91"/>
    </row>
    <row r="22" spans="2:7" ht="52.15" customHeight="1">
      <c r="B22" s="173" t="s">
        <v>2068</v>
      </c>
      <c r="C22" s="174"/>
      <c r="D22" s="174"/>
      <c r="E22" s="174"/>
      <c r="F22" s="175"/>
    </row>
    <row r="23" spans="2:7">
      <c r="B23" s="73"/>
      <c r="C23" s="74"/>
      <c r="D23" s="74"/>
      <c r="E23" s="74"/>
      <c r="F23" s="75"/>
    </row>
    <row r="24" spans="2:7" ht="20.100000000000001" customHeight="1">
      <c r="B24" s="176" t="s">
        <v>2069</v>
      </c>
      <c r="C24" s="177"/>
      <c r="D24" s="177"/>
      <c r="E24" s="177"/>
      <c r="F24" s="178"/>
      <c r="G24" s="72"/>
    </row>
    <row r="25" spans="2:7" ht="20.100000000000001" customHeight="1">
      <c r="B25" s="179"/>
      <c r="C25" s="177"/>
      <c r="D25" s="177"/>
      <c r="E25" s="177"/>
      <c r="F25" s="178"/>
    </row>
    <row r="26" spans="2:7" ht="20.100000000000001" customHeight="1">
      <c r="B26" s="180"/>
      <c r="C26" s="142"/>
      <c r="D26" s="142"/>
      <c r="E26" s="142"/>
      <c r="F26" s="143"/>
    </row>
  </sheetData>
  <sheetProtection algorithmName="SHA-512" hashValue="LC6S+cBXlqNb+avLP7fhX2Lf37Tna0/9eMDDNF0oZKVwNfO6BSjmPtE7gB8evVRkkxl+cQbYrmHKVubsnqL2Jg==" saltValue="X/P9+GJpJ2yNOyMB7R7JIg==" spinCount="100000" sheet="1" objects="1" scenarios="1"/>
  <mergeCells count="10">
    <mergeCell ref="B2:F2"/>
    <mergeCell ref="B4:F4"/>
    <mergeCell ref="B7:F7"/>
    <mergeCell ref="B8:F8"/>
    <mergeCell ref="B10:F10"/>
    <mergeCell ref="B13:F13"/>
    <mergeCell ref="B16:F16"/>
    <mergeCell ref="B19:F19"/>
    <mergeCell ref="B22:F22"/>
    <mergeCell ref="B24:F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F38"/>
  <sheetViews>
    <sheetView showGridLines="0" zoomScaleNormal="100" workbookViewId="0"/>
  </sheetViews>
  <sheetFormatPr defaultRowHeight="15"/>
  <cols>
    <col min="1" max="1" width="3" customWidth="1"/>
    <col min="2" max="2" width="20.7109375" style="71" customWidth="1"/>
    <col min="3" max="3" width="28" style="71" customWidth="1"/>
    <col min="4" max="5" width="20.7109375" style="71" customWidth="1"/>
    <col min="6" max="6" width="25.7109375" style="71" customWidth="1"/>
  </cols>
  <sheetData>
    <row r="2" spans="2:6" ht="23.25">
      <c r="B2" s="144" t="s">
        <v>1235</v>
      </c>
      <c r="C2" s="145"/>
      <c r="D2" s="145"/>
      <c r="E2" s="145"/>
      <c r="F2" s="146"/>
    </row>
    <row r="3" spans="2:6" ht="14.45" customHeight="1">
      <c r="B3" s="115" t="str">
        <f>Cover!B3</f>
        <v>RY 2025, Effective 01/01/2025</v>
      </c>
      <c r="C3" s="116"/>
      <c r="D3" s="116"/>
      <c r="E3" s="116"/>
      <c r="F3" s="117"/>
    </row>
    <row r="4" spans="2:6">
      <c r="B4" s="147" t="s">
        <v>1245</v>
      </c>
      <c r="C4" s="148"/>
      <c r="D4" s="148"/>
      <c r="E4" s="148"/>
      <c r="F4" s="149"/>
    </row>
    <row r="5" spans="2:6">
      <c r="B5" s="73"/>
      <c r="C5" s="74"/>
      <c r="D5" s="74"/>
      <c r="E5" s="74"/>
      <c r="F5" s="75"/>
    </row>
    <row r="6" spans="2:6">
      <c r="B6" s="192" t="s">
        <v>1246</v>
      </c>
      <c r="C6" s="193"/>
      <c r="D6" s="193"/>
      <c r="E6" s="193"/>
      <c r="F6" s="194"/>
    </row>
    <row r="7" spans="2:6" ht="80.099999999999994" customHeight="1">
      <c r="B7" s="190" t="s">
        <v>1940</v>
      </c>
      <c r="C7" s="160"/>
      <c r="D7" s="160"/>
      <c r="E7" s="160"/>
      <c r="F7" s="161"/>
    </row>
    <row r="8" spans="2:6">
      <c r="B8" s="156"/>
      <c r="C8" s="157"/>
      <c r="D8" s="157"/>
      <c r="E8" s="157"/>
      <c r="F8" s="158"/>
    </row>
    <row r="9" spans="2:6" ht="97.5" customHeight="1">
      <c r="B9" s="173" t="s">
        <v>2070</v>
      </c>
      <c r="C9" s="195"/>
      <c r="D9" s="195"/>
      <c r="E9" s="195"/>
      <c r="F9" s="196"/>
    </row>
    <row r="10" spans="2:6" ht="14.45" customHeight="1">
      <c r="B10" s="78"/>
      <c r="C10" s="79"/>
      <c r="D10" s="79"/>
      <c r="E10" s="79"/>
      <c r="F10" s="80"/>
    </row>
    <row r="11" spans="2:6" ht="40.9" customHeight="1">
      <c r="B11" s="181" t="s">
        <v>1318</v>
      </c>
      <c r="C11" s="160"/>
      <c r="D11" s="160"/>
      <c r="E11" s="160"/>
      <c r="F11" s="161"/>
    </row>
    <row r="12" spans="2:6">
      <c r="B12" s="73"/>
      <c r="C12" s="74"/>
      <c r="D12" s="74"/>
      <c r="E12" s="74"/>
      <c r="F12" s="75"/>
    </row>
    <row r="13" spans="2:6" s="86" customFormat="1" ht="14.45" customHeight="1">
      <c r="B13" s="87" t="s">
        <v>1248</v>
      </c>
      <c r="C13" s="87" t="s">
        <v>1249</v>
      </c>
      <c r="D13" s="198" t="s">
        <v>1250</v>
      </c>
      <c r="E13" s="198"/>
      <c r="F13" s="198"/>
    </row>
    <row r="14" spans="2:6" s="85" customFormat="1">
      <c r="B14" s="197" t="s">
        <v>1247</v>
      </c>
      <c r="C14" s="197"/>
      <c r="D14" s="197"/>
      <c r="E14" s="197"/>
      <c r="F14" s="197"/>
    </row>
    <row r="15" spans="2:6" ht="54" customHeight="1">
      <c r="B15" s="82" t="s">
        <v>1251</v>
      </c>
      <c r="C15" s="82" t="s">
        <v>11</v>
      </c>
      <c r="D15" s="182" t="s">
        <v>1933</v>
      </c>
      <c r="E15" s="182"/>
      <c r="F15" s="182"/>
    </row>
    <row r="16" spans="2:6" ht="54" customHeight="1">
      <c r="B16" s="83" t="s">
        <v>1252</v>
      </c>
      <c r="C16" s="82" t="s">
        <v>13</v>
      </c>
      <c r="D16" s="182" t="s">
        <v>1989</v>
      </c>
      <c r="E16" s="182"/>
      <c r="F16" s="182"/>
    </row>
    <row r="17" spans="2:6" ht="39.950000000000003" customHeight="1">
      <c r="B17" s="83" t="s">
        <v>1253</v>
      </c>
      <c r="C17" s="84" t="s">
        <v>1257</v>
      </c>
      <c r="D17" s="182" t="s">
        <v>1258</v>
      </c>
      <c r="E17" s="182"/>
      <c r="F17" s="182"/>
    </row>
    <row r="18" spans="2:6" ht="78" customHeight="1">
      <c r="B18" s="83" t="s">
        <v>1254</v>
      </c>
      <c r="C18" s="82" t="s">
        <v>1259</v>
      </c>
      <c r="D18" s="182" t="s">
        <v>1934</v>
      </c>
      <c r="E18" s="182"/>
      <c r="F18" s="182"/>
    </row>
    <row r="19" spans="2:6" ht="28.5" customHeight="1">
      <c r="B19" s="83" t="s">
        <v>1255</v>
      </c>
      <c r="C19" s="82" t="s">
        <v>18</v>
      </c>
      <c r="D19" s="182" t="s">
        <v>1941</v>
      </c>
      <c r="E19" s="182"/>
      <c r="F19" s="182"/>
    </row>
    <row r="20" spans="2:6" ht="42.6" customHeight="1">
      <c r="B20" s="83" t="s">
        <v>44</v>
      </c>
      <c r="C20" s="82" t="s">
        <v>20</v>
      </c>
      <c r="D20" s="182" t="s">
        <v>1942</v>
      </c>
      <c r="E20" s="182"/>
      <c r="F20" s="182"/>
    </row>
    <row r="21" spans="2:6" ht="54" customHeight="1">
      <c r="B21" s="83" t="s">
        <v>45</v>
      </c>
      <c r="C21" s="82" t="s">
        <v>21</v>
      </c>
      <c r="D21" s="182" t="s">
        <v>1935</v>
      </c>
      <c r="E21" s="182"/>
      <c r="F21" s="182"/>
    </row>
    <row r="22" spans="2:6" ht="78" customHeight="1">
      <c r="B22" s="83" t="s">
        <v>1256</v>
      </c>
      <c r="C22" s="82" t="s">
        <v>1260</v>
      </c>
      <c r="D22" s="182" t="s">
        <v>1987</v>
      </c>
      <c r="E22" s="182"/>
      <c r="F22" s="182"/>
    </row>
    <row r="23" spans="2:6" s="85" customFormat="1">
      <c r="B23" s="191" t="s">
        <v>1261</v>
      </c>
      <c r="C23" s="191"/>
      <c r="D23" s="191"/>
      <c r="E23" s="191"/>
      <c r="F23" s="191"/>
    </row>
    <row r="24" spans="2:6" ht="27" customHeight="1">
      <c r="B24" s="82" t="s">
        <v>1291</v>
      </c>
      <c r="C24" s="82" t="s">
        <v>1262</v>
      </c>
      <c r="D24" s="182" t="s">
        <v>1263</v>
      </c>
      <c r="E24" s="182"/>
      <c r="F24" s="182"/>
    </row>
    <row r="25" spans="2:6" ht="27" customHeight="1">
      <c r="B25" s="82" t="s">
        <v>1292</v>
      </c>
      <c r="C25" s="82" t="s">
        <v>1264</v>
      </c>
      <c r="D25" s="182" t="s">
        <v>1265</v>
      </c>
      <c r="E25" s="182"/>
      <c r="F25" s="182"/>
    </row>
    <row r="26" spans="2:6" ht="27" customHeight="1">
      <c r="B26" s="82" t="s">
        <v>1267</v>
      </c>
      <c r="C26" s="82" t="s">
        <v>23</v>
      </c>
      <c r="D26" s="182" t="s">
        <v>1266</v>
      </c>
      <c r="E26" s="182"/>
      <c r="F26" s="182"/>
    </row>
    <row r="27" spans="2:6" ht="40.5" customHeight="1">
      <c r="B27" s="82" t="s">
        <v>1293</v>
      </c>
      <c r="C27" s="82" t="s">
        <v>24</v>
      </c>
      <c r="D27" s="182" t="s">
        <v>1936</v>
      </c>
      <c r="E27" s="182"/>
      <c r="F27" s="182"/>
    </row>
    <row r="28" spans="2:6" ht="27" customHeight="1">
      <c r="B28" s="82" t="s">
        <v>1294</v>
      </c>
      <c r="C28" s="82" t="s">
        <v>1310</v>
      </c>
      <c r="D28" s="184" t="s">
        <v>1907</v>
      </c>
      <c r="E28" s="185"/>
      <c r="F28" s="186"/>
    </row>
    <row r="29" spans="2:6">
      <c r="B29" s="82" t="s">
        <v>1295</v>
      </c>
      <c r="C29" s="84" t="s">
        <v>1278</v>
      </c>
      <c r="D29" s="182" t="s">
        <v>1268</v>
      </c>
      <c r="E29" s="182"/>
      <c r="F29" s="182"/>
    </row>
    <row r="30" spans="2:6" ht="67.5" customHeight="1">
      <c r="B30" s="82" t="s">
        <v>1296</v>
      </c>
      <c r="C30" s="84" t="s">
        <v>1282</v>
      </c>
      <c r="D30" s="182" t="s">
        <v>2077</v>
      </c>
      <c r="E30" s="182"/>
      <c r="F30" s="182"/>
    </row>
    <row r="31" spans="2:6" ht="54" customHeight="1">
      <c r="B31" s="82" t="s">
        <v>1297</v>
      </c>
      <c r="C31" s="82" t="s">
        <v>1281</v>
      </c>
      <c r="D31" s="182" t="s">
        <v>1908</v>
      </c>
      <c r="E31" s="182"/>
      <c r="F31" s="182"/>
    </row>
    <row r="32" spans="2:6">
      <c r="B32" s="82" t="s">
        <v>1270</v>
      </c>
      <c r="C32" s="82" t="s">
        <v>42</v>
      </c>
      <c r="D32" s="183" t="s">
        <v>1269</v>
      </c>
      <c r="E32" s="183"/>
      <c r="F32" s="183"/>
    </row>
    <row r="33" spans="2:6" ht="40.5" customHeight="1">
      <c r="B33" s="82" t="s">
        <v>1298</v>
      </c>
      <c r="C33" s="82" t="s">
        <v>43</v>
      </c>
      <c r="D33" s="182" t="s">
        <v>1271</v>
      </c>
      <c r="E33" s="182"/>
      <c r="F33" s="182"/>
    </row>
    <row r="34" spans="2:6" ht="27" customHeight="1">
      <c r="B34" s="136" t="s">
        <v>2078</v>
      </c>
      <c r="C34" s="84" t="s">
        <v>1272</v>
      </c>
      <c r="D34" s="182" t="s">
        <v>1274</v>
      </c>
      <c r="E34" s="182"/>
      <c r="F34" s="182"/>
    </row>
    <row r="35" spans="2:6" ht="27" customHeight="1">
      <c r="B35" s="82" t="s">
        <v>1299</v>
      </c>
      <c r="C35" s="84" t="s">
        <v>1280</v>
      </c>
      <c r="D35" s="187" t="s">
        <v>1273</v>
      </c>
      <c r="E35" s="188"/>
      <c r="F35" s="189"/>
    </row>
    <row r="36" spans="2:6" ht="27" customHeight="1">
      <c r="B36" s="82" t="s">
        <v>1300</v>
      </c>
      <c r="C36" s="84" t="s">
        <v>1279</v>
      </c>
      <c r="D36" s="184" t="s">
        <v>1276</v>
      </c>
      <c r="E36" s="185"/>
      <c r="F36" s="186"/>
    </row>
    <row r="37" spans="2:6">
      <c r="B37" s="81"/>
    </row>
    <row r="38" spans="2:6">
      <c r="B38" s="81"/>
    </row>
  </sheetData>
  <sheetProtection algorithmName="SHA-512" hashValue="kloVLLuM6TXWaBz4v9/vcuRH030eg9EB7dRXSmR2eS6o8D2k+/bXA7K0uk4n2/kHgE5lQuJ8gVS4Vj1wp/s/PQ==" saltValue="poZi++cNQ5mjeuy0dgucpw==" spinCount="100000" sheet="1" objects="1" scenarios="1"/>
  <mergeCells count="31">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 ref="D32:F32"/>
    <mergeCell ref="D33:F33"/>
    <mergeCell ref="D34:F34"/>
    <mergeCell ref="D24:F24"/>
    <mergeCell ref="D25:F25"/>
    <mergeCell ref="D26:F26"/>
    <mergeCell ref="D27:F27"/>
    <mergeCell ref="D29:F29"/>
    <mergeCell ref="D30:F30"/>
    <mergeCell ref="D28:F28"/>
    <mergeCell ref="D19:F19"/>
    <mergeCell ref="D20:F20"/>
    <mergeCell ref="D21:F21"/>
    <mergeCell ref="D22:F22"/>
    <mergeCell ref="D31:F31"/>
  </mergeCells>
  <pageMargins left="0.7" right="0.7" top="0.75" bottom="0.75" header="0.3" footer="0.3"/>
  <pageSetup scale="78" fitToHeight="0" orientation="portrait" r:id="rId1"/>
  <rowBreaks count="2" manualBreakCount="2">
    <brk id="12" min="1" max="5" man="1"/>
    <brk id="22"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InteractiveCalc">
    <tabColor theme="9" tint="0.39997558519241921"/>
    <pageSetUpPr fitToPage="1"/>
  </sheetPr>
  <dimension ref="B1:G55"/>
  <sheetViews>
    <sheetView showGridLines="0" zoomScaleNormal="100" workbookViewId="0"/>
  </sheetViews>
  <sheetFormatPr defaultColWidth="9.140625" defaultRowHeight="12.75"/>
  <cols>
    <col min="1" max="1" width="3.42578125" style="5" customWidth="1"/>
    <col min="2" max="2" width="3.42578125" style="64" customWidth="1"/>
    <col min="3" max="3" width="53.5703125" style="5" customWidth="1"/>
    <col min="4" max="4" width="2.42578125" style="5" bestFit="1" customWidth="1"/>
    <col min="5" max="5" width="29.7109375" style="66" customWidth="1"/>
    <col min="6" max="6" width="2.5703125" style="5" customWidth="1"/>
    <col min="7" max="7" width="73.28515625" style="65" customWidth="1"/>
    <col min="8" max="16384" width="9.140625" style="5"/>
  </cols>
  <sheetData>
    <row r="1" spans="2:7" ht="21" customHeight="1">
      <c r="B1" s="1">
        <v>1</v>
      </c>
      <c r="C1" s="2" t="s">
        <v>0</v>
      </c>
      <c r="D1" s="2" t="s">
        <v>1</v>
      </c>
      <c r="E1" s="2" t="s">
        <v>2</v>
      </c>
      <c r="F1" s="3" t="s">
        <v>3</v>
      </c>
      <c r="G1" s="4" t="s">
        <v>4</v>
      </c>
    </row>
    <row r="2" spans="2:7" ht="78.95" customHeight="1">
      <c r="B2" s="6">
        <v>2</v>
      </c>
      <c r="C2" s="202" t="s">
        <v>1943</v>
      </c>
      <c r="D2" s="203"/>
      <c r="E2" s="203"/>
      <c r="F2" s="203"/>
      <c r="G2" s="204"/>
    </row>
    <row r="3" spans="2:7" ht="34.35" customHeight="1">
      <c r="B3" s="6">
        <v>3</v>
      </c>
      <c r="C3" s="205" t="s">
        <v>1993</v>
      </c>
      <c r="D3" s="206"/>
      <c r="E3" s="206"/>
      <c r="F3" s="206"/>
      <c r="G3" s="207"/>
    </row>
    <row r="4" spans="2:7" ht="20.25" customHeight="1">
      <c r="B4" s="6">
        <v>4</v>
      </c>
      <c r="C4" s="208" t="s">
        <v>5</v>
      </c>
      <c r="D4" s="209"/>
      <c r="E4" s="7"/>
      <c r="F4" s="210" t="s">
        <v>6</v>
      </c>
      <c r="G4" s="211"/>
    </row>
    <row r="5" spans="2:7">
      <c r="B5" s="6">
        <v>5</v>
      </c>
      <c r="C5" s="8" t="s">
        <v>7</v>
      </c>
      <c r="D5" s="8"/>
      <c r="E5" s="8" t="s">
        <v>8</v>
      </c>
      <c r="F5" s="9"/>
      <c r="G5" s="10" t="s">
        <v>9</v>
      </c>
    </row>
    <row r="6" spans="2:7" ht="12.75" customHeight="1">
      <c r="B6" s="6">
        <v>6</v>
      </c>
      <c r="C6" s="11" t="s">
        <v>10</v>
      </c>
      <c r="D6" s="12"/>
      <c r="E6" s="13"/>
      <c r="F6" s="14"/>
      <c r="G6" s="15"/>
    </row>
    <row r="7" spans="2:7" ht="12.75" customHeight="1">
      <c r="B7" s="6">
        <v>7</v>
      </c>
      <c r="C7" s="16" t="s">
        <v>11</v>
      </c>
      <c r="D7" s="16"/>
      <c r="E7" s="95"/>
      <c r="F7" s="107"/>
      <c r="G7" s="17" t="s">
        <v>12</v>
      </c>
    </row>
    <row r="8" spans="2:7">
      <c r="B8" s="6">
        <v>8</v>
      </c>
      <c r="C8" s="16" t="s">
        <v>13</v>
      </c>
      <c r="D8" s="16"/>
      <c r="E8" s="96"/>
      <c r="F8" s="29"/>
      <c r="G8" s="19" t="s">
        <v>14</v>
      </c>
    </row>
    <row r="9" spans="2:7" ht="25.5">
      <c r="B9" s="6">
        <v>9</v>
      </c>
      <c r="C9" s="106" t="s">
        <v>15</v>
      </c>
      <c r="D9" s="16"/>
      <c r="E9" s="97"/>
      <c r="F9" s="29"/>
      <c r="G9" s="19" t="s">
        <v>16</v>
      </c>
    </row>
    <row r="10" spans="2:7">
      <c r="B10" s="6">
        <v>10</v>
      </c>
      <c r="C10" s="16" t="s">
        <v>17</v>
      </c>
      <c r="D10" s="16"/>
      <c r="E10" s="97"/>
      <c r="F10" s="29"/>
      <c r="G10" s="19" t="s">
        <v>1937</v>
      </c>
    </row>
    <row r="11" spans="2:7">
      <c r="B11" s="6">
        <v>11</v>
      </c>
      <c r="C11" s="16" t="s">
        <v>18</v>
      </c>
      <c r="D11" s="16"/>
      <c r="E11" s="98"/>
      <c r="F11" s="29"/>
      <c r="G11" s="19" t="s">
        <v>19</v>
      </c>
    </row>
    <row r="12" spans="2:7">
      <c r="B12" s="6">
        <v>12</v>
      </c>
      <c r="C12" s="16" t="s">
        <v>20</v>
      </c>
      <c r="D12" s="16"/>
      <c r="E12" s="98"/>
      <c r="F12" s="29"/>
      <c r="G12" s="109" t="s">
        <v>1910</v>
      </c>
    </row>
    <row r="13" spans="2:7" ht="25.5" customHeight="1">
      <c r="B13" s="6">
        <v>13</v>
      </c>
      <c r="C13" s="16" t="s">
        <v>21</v>
      </c>
      <c r="D13" s="16"/>
      <c r="E13" s="99"/>
      <c r="F13" s="18"/>
      <c r="G13" s="109" t="s">
        <v>1909</v>
      </c>
    </row>
    <row r="14" spans="2:7">
      <c r="B14" s="6">
        <v>14</v>
      </c>
      <c r="C14" s="16" t="s">
        <v>1233</v>
      </c>
      <c r="D14" s="16"/>
      <c r="E14" s="100"/>
      <c r="F14" s="61"/>
      <c r="G14" s="109" t="s">
        <v>1938</v>
      </c>
    </row>
    <row r="15" spans="2:7">
      <c r="B15" s="6">
        <v>15</v>
      </c>
      <c r="C15" s="11" t="s">
        <v>1232</v>
      </c>
      <c r="D15" s="12"/>
      <c r="E15" s="94"/>
      <c r="F15" s="14"/>
      <c r="G15" s="15"/>
    </row>
    <row r="16" spans="2:7">
      <c r="B16" s="6">
        <v>16</v>
      </c>
      <c r="C16" s="16" t="s">
        <v>1229</v>
      </c>
      <c r="D16" s="16"/>
      <c r="E16" s="104" t="str">
        <f>IF(LEN(E14)=0,"",VLOOKUP(E14,'DRG Table'!$A:$H,2,FALSE))</f>
        <v/>
      </c>
      <c r="F16" s="29"/>
      <c r="G16" s="19" t="s">
        <v>1228</v>
      </c>
    </row>
    <row r="17" spans="2:7">
      <c r="B17" s="6">
        <v>17</v>
      </c>
      <c r="C17" s="16" t="s">
        <v>1277</v>
      </c>
      <c r="D17" s="16"/>
      <c r="E17" s="69" t="str">
        <f>IF(AND(LEN(E14)=0,LEN(Age=0)),"",IF(E10&lt;18,VLOOKUP(E14,'DRG Table'!$A:$H,3,FALSE),VLOOKUP(E14,'DRG Table'!$A:$H,4,FALSE)))</f>
        <v/>
      </c>
      <c r="F17" s="29"/>
      <c r="G17" s="19" t="s">
        <v>1228</v>
      </c>
    </row>
    <row r="18" spans="2:7">
      <c r="B18" s="6">
        <v>18</v>
      </c>
      <c r="C18" s="105" t="s">
        <v>1584</v>
      </c>
      <c r="D18" s="16"/>
      <c r="E18" s="101" t="str">
        <f>IF(LEN(E14)=0,"",VLOOKUP(E14,'DRG Table'!$A:$H,5,FALSE))</f>
        <v/>
      </c>
      <c r="F18" s="29"/>
      <c r="G18" s="19" t="s">
        <v>1228</v>
      </c>
    </row>
    <row r="19" spans="2:7">
      <c r="B19" s="6">
        <v>19</v>
      </c>
      <c r="C19" s="16" t="s">
        <v>1305</v>
      </c>
      <c r="D19" s="16"/>
      <c r="E19" s="67" t="str">
        <f>IF(LEN(E14)=0,"",IF(AND(LEFT(APR_DRG,3)*1&gt;=750,LEFT(APR_DRG,3)*1&lt;=776),IF(LEN(Medicaid_ID)=0,"Enter Provider Medicaid ID",VLOOKUP(Medicaid_ID,'Provider Table'!$A:$I,9,FALSE)),VLOOKUP(E14,'DRG Table'!$A:$H,7,FALSE)))</f>
        <v/>
      </c>
      <c r="F19" s="29"/>
      <c r="G19" s="109" t="s">
        <v>1986</v>
      </c>
    </row>
    <row r="20" spans="2:7">
      <c r="B20" s="6">
        <v>20</v>
      </c>
      <c r="C20" s="16" t="s">
        <v>1306</v>
      </c>
      <c r="D20" s="16"/>
      <c r="E20" s="67" t="str">
        <f>IF(LEN(E14)=0,"",IF(E10&lt;&gt;"",IF(E10&lt;=E31,1.2,1),"Enter age"))</f>
        <v/>
      </c>
      <c r="F20" s="29"/>
      <c r="G20" s="19" t="s">
        <v>1301</v>
      </c>
    </row>
    <row r="21" spans="2:7" ht="12.75" customHeight="1">
      <c r="B21" s="6">
        <v>21</v>
      </c>
      <c r="C21" s="16" t="s">
        <v>1939</v>
      </c>
      <c r="D21" s="16"/>
      <c r="E21" s="102" t="str">
        <f>IF(LEN(E14)=0,"",ROUND(VLOOKUP(E14,'DRG Table'!$A:$H,6,FALSE),2))</f>
        <v/>
      </c>
      <c r="F21" s="29"/>
      <c r="G21" s="19" t="s">
        <v>1228</v>
      </c>
    </row>
    <row r="22" spans="2:7">
      <c r="B22" s="6">
        <v>22</v>
      </c>
      <c r="C22" s="11" t="s">
        <v>25</v>
      </c>
      <c r="D22" s="12"/>
      <c r="E22" s="28"/>
      <c r="F22" s="14"/>
      <c r="G22" s="15"/>
    </row>
    <row r="23" spans="2:7">
      <c r="B23" s="6">
        <v>23</v>
      </c>
      <c r="C23" s="16" t="s">
        <v>26</v>
      </c>
      <c r="D23" s="16"/>
      <c r="E23" s="70" t="str">
        <f>IF(LEN(Medicaid_ID)=0,"",
IFERROR(VLOOKUP(Medicaid_ID,'Provider Table'!$A:$H,2,FALSE),DEFAULT_NAME))</f>
        <v/>
      </c>
      <c r="F23" s="24"/>
      <c r="G23" s="19" t="s">
        <v>27</v>
      </c>
    </row>
    <row r="24" spans="2:7">
      <c r="B24" s="6">
        <v>24</v>
      </c>
      <c r="C24" s="16" t="s">
        <v>1230</v>
      </c>
      <c r="D24" s="16"/>
      <c r="E24" s="70" t="str">
        <f>IF(LEN(Medicaid_ID)=0,"",
IFERROR(VLOOKUP(Medicaid_ID,'Provider Table'!$A:$H,4,FALSE),DEFAULT_TYPE))</f>
        <v/>
      </c>
      <c r="F24" s="24"/>
      <c r="G24" s="19" t="s">
        <v>27</v>
      </c>
    </row>
    <row r="25" spans="2:7" ht="12.75" customHeight="1">
      <c r="B25" s="6">
        <v>25</v>
      </c>
      <c r="C25" s="16" t="s">
        <v>28</v>
      </c>
      <c r="D25" s="16"/>
      <c r="E25" s="70" t="str">
        <f>IF(LEN(Medicaid_ID)=0,"",IF(AND(E24&lt;&gt;"CAH",E24&lt;&gt;"AH"),"Not priced under DRGs",
IFERROR(VLOOKUP(Medicaid_ID,'Provider Table'!$A:$H,5,FALSE),DEFAULT_RATE)))</f>
        <v/>
      </c>
      <c r="F25" s="24"/>
      <c r="G25" s="19" t="s">
        <v>27</v>
      </c>
    </row>
    <row r="26" spans="2:7">
      <c r="B26" s="6">
        <v>26</v>
      </c>
      <c r="C26" s="16" t="s">
        <v>29</v>
      </c>
      <c r="D26" s="16"/>
      <c r="E26" s="108" t="str">
        <f>IF(LEN(Medicaid_ID)=0,"",IF(AND(E24&lt;&gt;"CAH",E24&lt;&gt;"AH"),"Not priced under DRGs",
IFERROR(VLOOKUP(Medicaid_ID,'Provider Table'!$A:$H,6,FALSE),DEFAULT_CCR)))</f>
        <v/>
      </c>
      <c r="F26" s="30"/>
      <c r="G26" s="19" t="s">
        <v>27</v>
      </c>
    </row>
    <row r="27" spans="2:7">
      <c r="B27" s="6">
        <v>27</v>
      </c>
      <c r="C27" s="16" t="s">
        <v>1307</v>
      </c>
      <c r="D27" s="16"/>
      <c r="E27" s="68" t="str">
        <f>IF(LEN(Medicaid_ID)=0,"",
IFERROR(VLOOKUP(Medicaid_ID,'Provider Table'!$A:$H,8,FALSE),DEFAULT_PROV_ADJ))</f>
        <v/>
      </c>
      <c r="F27" s="29"/>
      <c r="G27" s="19" t="s">
        <v>27</v>
      </c>
    </row>
    <row r="28" spans="2:7" ht="12.75" customHeight="1">
      <c r="B28" s="6">
        <v>28</v>
      </c>
      <c r="C28" s="11" t="s">
        <v>22</v>
      </c>
      <c r="D28" s="11"/>
      <c r="E28" s="20"/>
      <c r="F28" s="21"/>
      <c r="G28" s="22"/>
    </row>
    <row r="29" spans="2:7" ht="12.75" customHeight="1">
      <c r="B29" s="6">
        <v>29</v>
      </c>
      <c r="C29" s="16" t="s">
        <v>23</v>
      </c>
      <c r="D29" s="16"/>
      <c r="E29" s="23" t="str">
        <f>IF(LEN(Medicaid_ID)=0,"",
IFERROR(VLOOKUP(Medicaid_ID,'Provider Table'!$A:$H,7,FALSE),DEFAULT_THRESHOLD))</f>
        <v/>
      </c>
      <c r="F29" s="24"/>
      <c r="G29" s="19" t="s">
        <v>1227</v>
      </c>
    </row>
    <row r="30" spans="2:7" ht="12.75" customHeight="1">
      <c r="B30" s="6">
        <v>30</v>
      </c>
      <c r="C30" s="16" t="s">
        <v>24</v>
      </c>
      <c r="D30" s="16"/>
      <c r="E30" s="25" t="str">
        <f>IF(OR(LEN(Medicaid_ID)=0,LEN(APR_DRG)=0),"",IF(E24="CAH",1,IF(E24&lt;&gt;"AH","Not priced under DRGs",
VLOOKUP(APR_DRG,'DRG Table'!$A:$H,8,FALSE))))</f>
        <v/>
      </c>
      <c r="F30" s="24"/>
      <c r="G30" s="26" t="s">
        <v>1284</v>
      </c>
    </row>
    <row r="31" spans="2:7" ht="12.75" customHeight="1">
      <c r="B31" s="6">
        <v>31</v>
      </c>
      <c r="C31" s="16" t="s">
        <v>1308</v>
      </c>
      <c r="D31" s="16"/>
      <c r="E31" s="27">
        <v>17</v>
      </c>
      <c r="F31" s="24"/>
      <c r="G31" s="19" t="s">
        <v>1309</v>
      </c>
    </row>
    <row r="32" spans="2:7">
      <c r="B32" s="6">
        <v>32</v>
      </c>
      <c r="C32" s="11" t="s">
        <v>30</v>
      </c>
      <c r="D32" s="11"/>
      <c r="E32" s="31"/>
      <c r="F32" s="32"/>
      <c r="G32" s="33"/>
    </row>
    <row r="33" spans="2:7">
      <c r="B33" s="6">
        <v>33</v>
      </c>
      <c r="C33" s="16" t="s">
        <v>1310</v>
      </c>
      <c r="D33" s="16"/>
      <c r="E33" s="88" t="str">
        <f>IF(OR(LEN(Medicaid_ID)=0,LEN(APR_DRG)=0,LEN(Age)=0),"",IF(AND(E24&lt;&gt;"CAH",E24&lt;&gt;"AH"),"Not priced under DRGs",
MAX(E19,E20,E27)))</f>
        <v/>
      </c>
      <c r="F33" s="29"/>
      <c r="G33" s="35" t="s">
        <v>1304</v>
      </c>
    </row>
    <row r="34" spans="2:7">
      <c r="B34" s="6">
        <v>34</v>
      </c>
      <c r="C34" s="16" t="s">
        <v>1278</v>
      </c>
      <c r="D34" s="16"/>
      <c r="E34" s="34" t="str">
        <f>IF(OR(LEN(Medicaid_ID)=0,LEN(APR_DRG)=0,LEN(Age)=0),"",IF(AND(E24&lt;&gt;"CAH",E24&lt;&gt;"AH"),"Not priced under DRGs",
E25*E18*E33))</f>
        <v/>
      </c>
      <c r="F34" s="29"/>
      <c r="G34" s="35" t="s">
        <v>1283</v>
      </c>
    </row>
    <row r="35" spans="2:7">
      <c r="B35" s="6">
        <v>35</v>
      </c>
      <c r="C35" s="36" t="s">
        <v>31</v>
      </c>
      <c r="D35" s="36"/>
      <c r="E35" s="37"/>
      <c r="F35" s="38"/>
      <c r="G35" s="39"/>
    </row>
    <row r="36" spans="2:7" s="43" customFormat="1">
      <c r="B36" s="6">
        <v>36</v>
      </c>
      <c r="C36" s="40" t="s">
        <v>32</v>
      </c>
      <c r="D36" s="40"/>
      <c r="E36" s="41" t="str">
        <f>IF(OR(LEN(Xfer_Status)=0,LEN(Medicaid_ID)=0,LEN(APR_DRG)=0),"",IF(AND(E24&lt;&gt;"CAH",E24&lt;&gt;"AH"),"Not priced under DRGs",
IF(AND(Xfer_Status="Yes",LEFT(APR_DRG,3)&lt;&gt;"580",LEFT(APR_DRG,3)&lt;&gt;"581"),"Yes","No")))</f>
        <v/>
      </c>
      <c r="F36" s="42"/>
      <c r="G36" s="17" t="s">
        <v>1311</v>
      </c>
    </row>
    <row r="37" spans="2:7">
      <c r="B37" s="6">
        <v>37</v>
      </c>
      <c r="C37" s="16" t="s">
        <v>33</v>
      </c>
      <c r="D37" s="16"/>
      <c r="E37" s="44" t="str">
        <f>IF(OR(LEN(Xfer_Status)=0,LEN(Age)=0,LEN(LOS)=0,LEN(Medicaid_ID)=0,LEN(APR_DRG)=0),"",IF(E16="UNGROUPABLE",0,IF(AND(E24&lt;&gt;"CAH",E24&lt;&gt;"AH"),"Not priced under DRGs",
IF(E36="Yes",(E34/E21)*(LOS+1),"N/A"))))</f>
        <v/>
      </c>
      <c r="F37" s="29"/>
      <c r="G37" s="45" t="s">
        <v>1312</v>
      </c>
    </row>
    <row r="38" spans="2:7">
      <c r="B38" s="6">
        <v>38</v>
      </c>
      <c r="C38" s="16" t="s">
        <v>34</v>
      </c>
      <c r="D38" s="16"/>
      <c r="E38" s="44" t="str">
        <f>IF(OR(LEN(Xfer_Status)=0,LEN(Age)=0,LEN(LOS)=0,LEN(APR_DRG)=0,LEN(Medicaid_ID)=0),"",IF(E16="UNGROUPABLE",0,IF(AND(E24&lt;&gt;"CAH",E24&lt;&gt;"AH"),"Not priced under DRGs",
IF(E36="Yes",IF(E37&lt;E34,"Yes","No"),"N/A"))))</f>
        <v/>
      </c>
      <c r="F38" s="29"/>
      <c r="G38" s="45" t="s">
        <v>1314</v>
      </c>
    </row>
    <row r="39" spans="2:7">
      <c r="B39" s="6">
        <v>39</v>
      </c>
      <c r="C39" s="16" t="s">
        <v>35</v>
      </c>
      <c r="D39" s="16"/>
      <c r="E39" s="44" t="str">
        <f>IF(OR(LEN(Xfer_Status)=0,LEN(Age)=0,LEN(LOS)=0,LEN(APR_DRG)=0,LEN(Medicaid_ID)=0),"",IF(E16="UNGROUPABLE",0,IF(AND(E24&lt;&gt;"CAH",E24&lt;&gt;"AH"),"Not priced under DRGs",
IF(E38="Yes", E37, E34))))</f>
        <v/>
      </c>
      <c r="F39" s="29"/>
      <c r="G39" s="45" t="s">
        <v>1285</v>
      </c>
    </row>
    <row r="40" spans="2:7">
      <c r="B40" s="6">
        <v>40</v>
      </c>
      <c r="C40" s="36" t="s">
        <v>36</v>
      </c>
      <c r="D40" s="36"/>
      <c r="E40" s="37"/>
      <c r="F40" s="38"/>
      <c r="G40" s="39"/>
    </row>
    <row r="41" spans="2:7">
      <c r="B41" s="6">
        <v>41</v>
      </c>
      <c r="C41" s="16" t="s">
        <v>37</v>
      </c>
      <c r="D41" s="16"/>
      <c r="E41" s="44" t="str">
        <f>IF(OR(LEN(Billed)=0,LEN(APR_DRG)=0,LEN(Medicaid_ID)=0),"",IF(AND(E24&lt;&gt;"CAH",E24&lt;&gt;"AH"),"Not priced under DRGs",
E7*E26))</f>
        <v/>
      </c>
      <c r="F41" s="29"/>
      <c r="G41" s="45" t="s">
        <v>1286</v>
      </c>
    </row>
    <row r="42" spans="2:7">
      <c r="B42" s="6">
        <v>42</v>
      </c>
      <c r="C42" s="16" t="s">
        <v>38</v>
      </c>
      <c r="D42" s="16"/>
      <c r="E42" s="46" t="str">
        <f>IF(OR(LEN(Xfer_Status)=0,LEN(Age)=0,LEN(LOS)=0,LEN(Billed)=0,LEN(APR_DRG)=0,LEN(Medicaid_ID)=0),"",IF(AND(E24&lt;&gt;"CAH",E24&lt;&gt;"AH"),"Not priced under DRGs",
IF((E41-E39)&gt;E29,"Yes","No")))</f>
        <v/>
      </c>
      <c r="F42" s="29"/>
      <c r="G42" s="47" t="s">
        <v>1287</v>
      </c>
    </row>
    <row r="43" spans="2:7">
      <c r="B43" s="6">
        <v>43</v>
      </c>
      <c r="C43" s="16" t="s">
        <v>39</v>
      </c>
      <c r="D43" s="16"/>
      <c r="E43" s="44" t="str">
        <f>IF(OR(LEN(Xfer_Status)=0,LEN(Age)=0,LEN(LOS)=0,LEN(Billed)=0,LEN(APR_DRG)=0,LEN(Medicaid_ID)=0),"",IF(AND(E24&lt;&gt;"CAH",E24&lt;&gt;"AH"),"Not priced under DRGs",
IF(E42="Yes",(E41-E39),"N/A")))</f>
        <v/>
      </c>
      <c r="F43" s="29"/>
      <c r="G43" s="48" t="s">
        <v>1288</v>
      </c>
    </row>
    <row r="44" spans="2:7">
      <c r="B44" s="6">
        <v>44</v>
      </c>
      <c r="C44" s="16" t="s">
        <v>40</v>
      </c>
      <c r="D44" s="16"/>
      <c r="E44" s="44" t="str">
        <f>IF(OR(LEN(Xfer_Status)=0,LEN(Age)=0,LEN(LOS)=0,LEN(Billed)=0,LEN(APR_DRG)=0,LEN(Medicaid_ID)=0),"",IF(AND(E24&lt;&gt;"CAH",E24&lt;&gt;"AH"),"Not priced under DRGs",
IF(E42="Yes",((E43-E29)*E30),0)))</f>
        <v/>
      </c>
      <c r="F44" s="29"/>
      <c r="G44" s="48" t="s">
        <v>1289</v>
      </c>
    </row>
    <row r="45" spans="2:7">
      <c r="B45" s="6">
        <v>45</v>
      </c>
      <c r="C45" s="49" t="s">
        <v>41</v>
      </c>
      <c r="D45" s="36"/>
      <c r="E45" s="37"/>
      <c r="F45" s="38"/>
      <c r="G45" s="39"/>
    </row>
    <row r="46" spans="2:7">
      <c r="B46" s="6">
        <v>46</v>
      </c>
      <c r="C46" s="16" t="s">
        <v>42</v>
      </c>
      <c r="D46" s="16"/>
      <c r="E46" s="44" t="str">
        <f>IF(OR(LEN(Xfer_Status)=0,LEN(Age)=0,LEN(LOS)=0,LEN(Billed)=0,LEN(APR_DRG)=0,LEN(Medicaid_ID)=0),"",IF(AND(E24&lt;&gt;"CAH",E24&lt;&gt;"AH"),"Not priced under DRGs",
E39+E44))</f>
        <v/>
      </c>
      <c r="F46" s="29"/>
      <c r="G46" s="50" t="s">
        <v>1313</v>
      </c>
    </row>
    <row r="47" spans="2:7">
      <c r="B47" s="6">
        <v>47</v>
      </c>
      <c r="C47" s="49" t="s">
        <v>1275</v>
      </c>
      <c r="D47" s="51"/>
      <c r="E47" s="52"/>
      <c r="F47" s="53"/>
      <c r="G47" s="54"/>
    </row>
    <row r="48" spans="2:7" s="43" customFormat="1">
      <c r="B48" s="6">
        <v>48</v>
      </c>
      <c r="C48" s="55" t="s">
        <v>43</v>
      </c>
      <c r="D48" s="55"/>
      <c r="E48" s="56" t="str">
        <f>IF(OR(LEN(Xfer_Status)=0,LEN(Age)=0,LEN(LOS)=0,LEN(Billed)=0,LEN(APR_DRG)=0,LEN(Medicaid_ID)=0),"",IF(AND(E24&lt;&gt;"CAH",E24&lt;&gt;"AH"),"Not priced under DRGs",
E46))</f>
        <v/>
      </c>
      <c r="F48" s="42"/>
      <c r="G48" s="57" t="s">
        <v>1270</v>
      </c>
    </row>
    <row r="49" spans="2:7">
      <c r="B49" s="6">
        <v>49</v>
      </c>
      <c r="C49" s="16" t="s">
        <v>18</v>
      </c>
      <c r="D49" s="16"/>
      <c r="E49" s="46" t="str">
        <f>IF(OR(LEN(Xfer_Status)=0,LEN(Age)=0,LEN(LOS)=0,LEN(Billed)=0,LEN(APR_DRG)=0,LEN(Medicaid_ID)=0),"",IF(AND(E24&lt;&gt;"CAH",E24&lt;&gt;"AH"),"Not priced under DRGs",
IF(LEN(E11)=0,0,E11)))</f>
        <v/>
      </c>
      <c r="F49" s="29"/>
      <c r="G49" s="57" t="s">
        <v>1255</v>
      </c>
    </row>
    <row r="50" spans="2:7">
      <c r="B50" s="6">
        <v>50</v>
      </c>
      <c r="C50" s="16" t="s">
        <v>20</v>
      </c>
      <c r="D50" s="16"/>
      <c r="E50" s="46" t="str">
        <f>IF(OR(LEN(Xfer_Status)=0,LEN(Age)=0,LEN(LOS)=0,LEN(Billed)=0,LEN(APR_DRG)=0,LEN(Medicaid_ID)=0),"",IF(AND(E24&lt;&gt;"CAH",E24&lt;&gt;"AH"),"Not priced under DRGs",
IF(LEN(E12)=0,0,E12)))</f>
        <v/>
      </c>
      <c r="F50" s="29"/>
      <c r="G50" s="58" t="s">
        <v>44</v>
      </c>
    </row>
    <row r="51" spans="2:7">
      <c r="B51" s="6">
        <v>51</v>
      </c>
      <c r="C51" s="16" t="s">
        <v>1272</v>
      </c>
      <c r="D51" s="16"/>
      <c r="E51" s="46" t="str">
        <f>IF(OR(LEN(Xfer_Status)=0,LEN(Age)=0,LEN(LOS)=0,LEN(Billed)=0,LEN(APR_DRG)=0,LEN(Medicaid_ID)=0),"",IF(AND(E24&lt;&gt;"CAH",E24&lt;&gt;"AH"),"Not priced under DRGs",
IF((E48-E49-E50)&gt;0, E48-E49-E50, 0)))</f>
        <v/>
      </c>
      <c r="F51" s="29"/>
      <c r="G51" s="62" t="s">
        <v>1290</v>
      </c>
    </row>
    <row r="52" spans="2:7">
      <c r="B52" s="6">
        <v>52</v>
      </c>
      <c r="C52" s="16" t="s">
        <v>11</v>
      </c>
      <c r="D52" s="16"/>
      <c r="E52" s="56" t="str">
        <f>IF(OR(LEN(Medicaid_ID)=0,LEN(Billed)=0),"",IF(AND(E24&lt;&gt;"CAH",E24&lt;&gt;"AH"),"Not priced under DRGs",
E7))</f>
        <v/>
      </c>
      <c r="F52" s="29"/>
      <c r="G52" s="62" t="s">
        <v>1251</v>
      </c>
    </row>
    <row r="53" spans="2:7">
      <c r="B53" s="6">
        <v>53</v>
      </c>
      <c r="C53" s="16" t="s">
        <v>1280</v>
      </c>
      <c r="D53" s="16"/>
      <c r="E53" s="46" t="str">
        <f>IF(OR(LEN(Xfer_Status)=0,LEN(Age)=0,LEN(LOS)=0,LEN(Billed)=0,LEN(APR_DRG)=0,LEN(Medicaid_ID)=0),"",IF(AND(E24&lt;&gt;"CAH",E24&lt;&gt;"AH"),"Not priced under DRGs",
IF(OR(LEN(E51)=0,LEN(E52)=0),"",IF(E51&gt;E52,"Yes","No"))))</f>
        <v/>
      </c>
      <c r="F53" s="29"/>
      <c r="G53" s="62" t="s">
        <v>1302</v>
      </c>
    </row>
    <row r="54" spans="2:7">
      <c r="B54" s="6">
        <v>54</v>
      </c>
      <c r="C54" s="59" t="s">
        <v>1279</v>
      </c>
      <c r="D54" s="59"/>
      <c r="E54" s="60" t="str">
        <f>IF(OR(LEN(Xfer_Status)=0,LEN(Age)=0,LEN(LOS)=0,LEN(Billed)=0,LEN(APR_DRG)=0,LEN(Medicaid_ID)=0),"",IF(E16="UNGROUPABLE",0,IF(AND(E24&lt;&gt;"CAH",E24&lt;&gt;"AH"),"Not priced under DRGs",
IF(E51&gt;E7,E7,E51))))</f>
        <v/>
      </c>
      <c r="F54" s="61"/>
      <c r="G54" s="62" t="s">
        <v>1303</v>
      </c>
    </row>
    <row r="55" spans="2:7" s="63" customFormat="1">
      <c r="B55" s="199" t="s">
        <v>46</v>
      </c>
      <c r="C55" s="200"/>
      <c r="D55" s="200"/>
      <c r="E55" s="200"/>
      <c r="F55" s="200"/>
      <c r="G55" s="201"/>
    </row>
  </sheetData>
  <sheetProtection algorithmName="SHA-512" hashValue="oTwOVjuU8+72HlOeY8D6paQF+X3KTOg9pa91sD26chJ2lz1xANLR61z5zeaNrsgh1Z68t/5WUfIOpiY4GeTrfA==" saltValue="tH/NCbyNsLFUcihPrkMvmA==" spinCount="100000" sheet="1" objects="1" scenarios="1"/>
  <protectedRanges>
    <protectedRange sqref="E7:E14" name="Range1"/>
  </protectedRanges>
  <mergeCells count="5">
    <mergeCell ref="B55:G55"/>
    <mergeCell ref="C2:G2"/>
    <mergeCell ref="C3:G3"/>
    <mergeCell ref="C4:D4"/>
    <mergeCell ref="F4:G4"/>
  </mergeCells>
  <dataValidations count="6">
    <dataValidation type="list" allowBlank="1" showInputMessage="1" showErrorMessage="1" sqref="E9" xr:uid="{00000000-0002-0000-0300-000000000000}">
      <formula1>"Yes,No"</formula1>
    </dataValidation>
    <dataValidation type="whole" allowBlank="1" showInputMessage="1" showErrorMessage="1" sqref="E10" xr:uid="{00000000-0002-0000-0300-000001000000}">
      <formula1>0</formula1>
      <formula2>130</formula2>
    </dataValidation>
    <dataValidation allowBlank="1" showInputMessage="1" showErrorMessage="1" errorTitle="Provider Category" error="Please enter an option from the drop down list." sqref="E27" xr:uid="{00000000-0002-0000-0300-000002000000}"/>
    <dataValidation type="custom" allowBlank="1" showInputMessage="1" showErrorMessage="1" sqref="E7" xr:uid="{00000000-0002-0000-0300-000003000000}">
      <formula1>AND(ISNUMBER(E7),E7&gt;=0,E7&lt;20000000)</formula1>
    </dataValidation>
    <dataValidation type="custom" allowBlank="1" showInputMessage="1" showErrorMessage="1" sqref="E8" xr:uid="{00000000-0002-0000-0300-000004000000}">
      <formula1>AND(ISNUMBER(E8),E8&gt;0,E8&lt;1000)</formula1>
    </dataValidation>
    <dataValidation type="custom" allowBlank="1" showInputMessage="1" showErrorMessage="1" sqref="E11 E12" xr:uid="{00000000-0002-0000-0300-000005000000}">
      <formula1>AND(ISNUMBER(E11),E11&gt;=0)</formula1>
    </dataValidation>
  </dataValidations>
  <pageMargins left="0.75" right="0.75" top="1" bottom="1" header="0.5" footer="0.5"/>
  <pageSetup scale="56"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type APR-DRG including a dash and without spaces." xr:uid="{00000000-0002-0000-0300-000006000000}">
          <x14:formula1>
            <xm:f>'DRG Table'!$A$11:$A$1348</xm:f>
          </x14:formula1>
          <xm:sqref>E14</xm:sqref>
        </x14:dataValidation>
        <x14:dataValidation type="list" allowBlank="1" showInputMessage="1" showErrorMessage="1" xr:uid="{00000000-0002-0000-0300-000007000000}">
          <x14:formula1>
            <xm:f>'Provider Table'!$A$12:$A$196</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1348"/>
  <sheetViews>
    <sheetView showGridLines="0" zoomScaleNormal="100" workbookViewId="0">
      <pane ySplit="10" topLeftCell="A11" activePane="bottomLeft" state="frozen"/>
      <selection activeCell="E10" sqref="E10:E1341"/>
      <selection pane="bottomLeft"/>
    </sheetView>
  </sheetViews>
  <sheetFormatPr defaultColWidth="13.85546875" defaultRowHeight="14.25"/>
  <cols>
    <col min="1" max="1" width="9.42578125" style="71" customWidth="1"/>
    <col min="2" max="2" width="123.7109375" style="71" customWidth="1"/>
    <col min="3" max="3" width="21.28515625" style="71" bestFit="1" customWidth="1"/>
    <col min="4" max="4" width="37.85546875" style="71" customWidth="1"/>
    <col min="5" max="6" width="13.85546875" style="71"/>
    <col min="7" max="8" width="13.85546875" style="71" customWidth="1"/>
    <col min="9" max="9" width="18.7109375" style="71" customWidth="1"/>
    <col min="10" max="14" width="13.85546875" style="71" customWidth="1"/>
    <col min="15" max="15" width="21.28515625" style="71" customWidth="1"/>
    <col min="16" max="16" width="13.85546875" style="71" customWidth="1"/>
    <col min="17" max="16384" width="13.85546875" style="71"/>
  </cols>
  <sheetData>
    <row r="1" spans="1:17">
      <c r="A1" s="103"/>
      <c r="B1" s="103"/>
      <c r="C1" s="103"/>
      <c r="D1" s="103"/>
      <c r="E1" s="103"/>
      <c r="F1" s="103"/>
      <c r="G1" s="103"/>
      <c r="H1" s="103"/>
    </row>
    <row r="2" spans="1:17">
      <c r="A2" s="125" t="s">
        <v>2071</v>
      </c>
      <c r="B2" s="103"/>
      <c r="C2" s="103"/>
      <c r="D2" s="103"/>
      <c r="E2" s="103"/>
      <c r="F2" s="103"/>
      <c r="G2" s="103"/>
      <c r="H2" s="103"/>
    </row>
    <row r="3" spans="1:17">
      <c r="A3" s="103" t="s">
        <v>1393</v>
      </c>
      <c r="B3" s="103"/>
      <c r="C3" s="103"/>
      <c r="D3" s="103"/>
      <c r="E3" s="103"/>
      <c r="F3" s="103"/>
      <c r="G3" s="103"/>
      <c r="H3" s="103"/>
    </row>
    <row r="4" spans="1:17">
      <c r="A4" s="103" t="s">
        <v>2072</v>
      </c>
      <c r="B4" s="103"/>
      <c r="C4" s="103"/>
      <c r="D4" s="103"/>
      <c r="E4" s="103"/>
      <c r="F4" s="103"/>
      <c r="G4" s="103"/>
      <c r="H4" s="103"/>
    </row>
    <row r="5" spans="1:17">
      <c r="A5" s="103" t="s">
        <v>1577</v>
      </c>
      <c r="B5" s="103"/>
      <c r="C5" s="103"/>
      <c r="D5" s="103"/>
      <c r="E5" s="103"/>
      <c r="F5" s="103"/>
      <c r="G5" s="103"/>
      <c r="H5" s="103"/>
    </row>
    <row r="6" spans="1:17">
      <c r="A6" s="125" t="s">
        <v>2073</v>
      </c>
      <c r="B6" s="103"/>
      <c r="C6" s="103"/>
      <c r="D6" s="103"/>
      <c r="E6" s="103"/>
      <c r="F6" s="103"/>
      <c r="G6" s="103"/>
      <c r="H6" s="103"/>
    </row>
    <row r="7" spans="1:17">
      <c r="A7" s="103" t="s">
        <v>1985</v>
      </c>
      <c r="B7" s="103"/>
      <c r="C7" s="103"/>
      <c r="D7" s="103"/>
      <c r="E7" s="103"/>
      <c r="F7" s="103"/>
      <c r="G7" s="103"/>
      <c r="H7" s="103"/>
    </row>
    <row r="8" spans="1:17">
      <c r="A8" s="124"/>
      <c r="B8" s="124"/>
      <c r="C8" s="103"/>
      <c r="D8" s="103"/>
      <c r="E8" s="103"/>
      <c r="F8" s="103"/>
      <c r="G8" s="103"/>
      <c r="H8" s="103"/>
    </row>
    <row r="9" spans="1:17">
      <c r="A9" s="103"/>
      <c r="B9" s="103"/>
      <c r="C9" s="103"/>
      <c r="D9" s="103"/>
      <c r="E9" s="103"/>
      <c r="F9" s="103"/>
      <c r="G9" s="103"/>
      <c r="H9" s="103"/>
    </row>
    <row r="10" spans="1:17" ht="45">
      <c r="A10" s="110" t="s">
        <v>1572</v>
      </c>
      <c r="B10" s="111" t="s">
        <v>1573</v>
      </c>
      <c r="C10" s="111" t="s">
        <v>1995</v>
      </c>
      <c r="D10" s="111" t="s">
        <v>1996</v>
      </c>
      <c r="E10" s="111" t="s">
        <v>1598</v>
      </c>
      <c r="F10" s="111" t="s">
        <v>1574</v>
      </c>
      <c r="G10" s="111" t="s">
        <v>1575</v>
      </c>
      <c r="H10" s="112" t="s">
        <v>1576</v>
      </c>
    </row>
    <row r="11" spans="1:17">
      <c r="A11" s="127" t="s">
        <v>47</v>
      </c>
      <c r="B11" s="128" t="s">
        <v>1668</v>
      </c>
      <c r="C11" s="120" t="s">
        <v>1880</v>
      </c>
      <c r="D11" s="120" t="s">
        <v>2060</v>
      </c>
      <c r="E11" s="129">
        <v>5.9957000000000003</v>
      </c>
      <c r="F11" s="130">
        <v>6.35</v>
      </c>
      <c r="G11" s="131">
        <v>1.5</v>
      </c>
      <c r="H11" s="130">
        <v>0.8</v>
      </c>
      <c r="I11" s="133"/>
      <c r="K11" s="133"/>
      <c r="M11" s="133"/>
      <c r="O11" s="133"/>
      <c r="Q11" s="133"/>
    </row>
    <row r="12" spans="1:17">
      <c r="A12" s="127" t="s">
        <v>48</v>
      </c>
      <c r="B12" s="128" t="s">
        <v>1668</v>
      </c>
      <c r="C12" s="120" t="s">
        <v>1880</v>
      </c>
      <c r="D12" s="120" t="s">
        <v>2060</v>
      </c>
      <c r="E12" s="129">
        <v>6.8956999999999997</v>
      </c>
      <c r="F12" s="130">
        <v>7.43</v>
      </c>
      <c r="G12" s="131">
        <v>1.5</v>
      </c>
      <c r="H12" s="130">
        <v>0.8</v>
      </c>
      <c r="I12" s="133"/>
      <c r="K12" s="133"/>
      <c r="M12" s="133"/>
      <c r="O12" s="133"/>
      <c r="Q12" s="133"/>
    </row>
    <row r="13" spans="1:17">
      <c r="A13" s="127" t="s">
        <v>49</v>
      </c>
      <c r="B13" s="128" t="s">
        <v>1668</v>
      </c>
      <c r="C13" s="120" t="s">
        <v>1880</v>
      </c>
      <c r="D13" s="120" t="s">
        <v>2060</v>
      </c>
      <c r="E13" s="129">
        <v>8.5838999999999999</v>
      </c>
      <c r="F13" s="130">
        <v>10.31</v>
      </c>
      <c r="G13" s="131">
        <v>1.5</v>
      </c>
      <c r="H13" s="130">
        <v>0.95</v>
      </c>
      <c r="I13" s="133"/>
      <c r="K13" s="133"/>
      <c r="M13" s="133"/>
      <c r="O13" s="133"/>
      <c r="Q13" s="133"/>
    </row>
    <row r="14" spans="1:17">
      <c r="A14" s="127" t="s">
        <v>50</v>
      </c>
      <c r="B14" s="128" t="s">
        <v>1668</v>
      </c>
      <c r="C14" s="120" t="s">
        <v>1880</v>
      </c>
      <c r="D14" s="120" t="s">
        <v>2060</v>
      </c>
      <c r="E14" s="129">
        <v>18.349399999999999</v>
      </c>
      <c r="F14" s="130">
        <v>27.9</v>
      </c>
      <c r="G14" s="131">
        <v>1.5</v>
      </c>
      <c r="H14" s="130">
        <v>0.95</v>
      </c>
      <c r="I14" s="133"/>
      <c r="K14" s="133"/>
      <c r="M14" s="133"/>
      <c r="O14" s="133"/>
      <c r="Q14" s="133"/>
    </row>
    <row r="15" spans="1:17">
      <c r="A15" s="127" t="s">
        <v>51</v>
      </c>
      <c r="B15" s="128" t="s">
        <v>1669</v>
      </c>
      <c r="C15" s="120" t="s">
        <v>1880</v>
      </c>
      <c r="D15" s="120" t="s">
        <v>2060</v>
      </c>
      <c r="E15" s="129">
        <v>11.387600000000001</v>
      </c>
      <c r="F15" s="130">
        <v>11.68</v>
      </c>
      <c r="G15" s="131">
        <v>1.5</v>
      </c>
      <c r="H15" s="130">
        <v>0.8</v>
      </c>
      <c r="I15" s="133"/>
      <c r="K15" s="133"/>
      <c r="M15" s="133"/>
      <c r="O15" s="133"/>
      <c r="Q15" s="133"/>
    </row>
    <row r="16" spans="1:17">
      <c r="A16" s="127" t="s">
        <v>52</v>
      </c>
      <c r="B16" s="128" t="s">
        <v>1669</v>
      </c>
      <c r="C16" s="120" t="s">
        <v>1880</v>
      </c>
      <c r="D16" s="120" t="s">
        <v>2060</v>
      </c>
      <c r="E16" s="129">
        <v>12.3826</v>
      </c>
      <c r="F16" s="130">
        <v>13.72</v>
      </c>
      <c r="G16" s="131">
        <v>1.5</v>
      </c>
      <c r="H16" s="130">
        <v>0.8</v>
      </c>
      <c r="I16" s="133"/>
      <c r="K16" s="133"/>
      <c r="M16" s="133"/>
      <c r="O16" s="133"/>
      <c r="Q16" s="133"/>
    </row>
    <row r="17" spans="1:21">
      <c r="A17" s="127" t="s">
        <v>53</v>
      </c>
      <c r="B17" s="128" t="s">
        <v>1669</v>
      </c>
      <c r="C17" s="120" t="s">
        <v>1880</v>
      </c>
      <c r="D17" s="120" t="s">
        <v>2060</v>
      </c>
      <c r="E17" s="129">
        <v>17.014900000000001</v>
      </c>
      <c r="F17" s="130">
        <v>24.16</v>
      </c>
      <c r="G17" s="131">
        <v>1.5</v>
      </c>
      <c r="H17" s="130">
        <v>0.95</v>
      </c>
      <c r="I17" s="133"/>
      <c r="K17" s="133"/>
      <c r="M17" s="133"/>
      <c r="O17" s="133"/>
      <c r="Q17" s="133"/>
    </row>
    <row r="18" spans="1:21">
      <c r="A18" s="127" t="s">
        <v>54</v>
      </c>
      <c r="B18" s="128" t="s">
        <v>1669</v>
      </c>
      <c r="C18" s="120" t="s">
        <v>1880</v>
      </c>
      <c r="D18" s="120" t="s">
        <v>2060</v>
      </c>
      <c r="E18" s="129">
        <v>30.302900000000001</v>
      </c>
      <c r="F18" s="130">
        <v>47.33</v>
      </c>
      <c r="G18" s="131">
        <v>1.5</v>
      </c>
      <c r="H18" s="130">
        <v>0.95</v>
      </c>
      <c r="I18" s="133"/>
      <c r="K18" s="133"/>
      <c r="M18" s="133"/>
      <c r="O18" s="133"/>
      <c r="Q18" s="133"/>
    </row>
    <row r="19" spans="1:21">
      <c r="A19" s="127" t="s">
        <v>55</v>
      </c>
      <c r="B19" s="128" t="s">
        <v>1670</v>
      </c>
      <c r="C19" s="120" t="s">
        <v>1881</v>
      </c>
      <c r="D19" s="120" t="s">
        <v>2061</v>
      </c>
      <c r="E19" s="129">
        <v>6.2576000000000001</v>
      </c>
      <c r="F19" s="130">
        <v>12.33</v>
      </c>
      <c r="G19" s="131">
        <v>1</v>
      </c>
      <c r="H19" s="130">
        <v>0.8</v>
      </c>
      <c r="I19" s="133"/>
      <c r="K19" s="133"/>
      <c r="M19" s="133"/>
      <c r="O19" s="133"/>
      <c r="Q19" s="133"/>
    </row>
    <row r="20" spans="1:21">
      <c r="A20" s="127" t="s">
        <v>56</v>
      </c>
      <c r="B20" s="128" t="s">
        <v>1670</v>
      </c>
      <c r="C20" s="120" t="s">
        <v>1881</v>
      </c>
      <c r="D20" s="120" t="s">
        <v>2061</v>
      </c>
      <c r="E20" s="129">
        <v>7.0514999999999999</v>
      </c>
      <c r="F20" s="130">
        <v>17.52</v>
      </c>
      <c r="G20" s="131">
        <v>1</v>
      </c>
      <c r="H20" s="130">
        <v>0.8</v>
      </c>
      <c r="I20" s="133"/>
      <c r="K20" s="133"/>
      <c r="M20" s="133"/>
      <c r="O20" s="133"/>
      <c r="Q20" s="133"/>
    </row>
    <row r="21" spans="1:21">
      <c r="A21" s="127" t="s">
        <v>57</v>
      </c>
      <c r="B21" s="128" t="s">
        <v>1670</v>
      </c>
      <c r="C21" s="120" t="s">
        <v>1881</v>
      </c>
      <c r="D21" s="120" t="s">
        <v>2061</v>
      </c>
      <c r="E21" s="129">
        <v>11.4274</v>
      </c>
      <c r="F21" s="130">
        <v>27.91</v>
      </c>
      <c r="G21" s="131">
        <v>1</v>
      </c>
      <c r="H21" s="130">
        <v>0.95</v>
      </c>
      <c r="I21" s="133"/>
      <c r="K21" s="133"/>
      <c r="M21" s="133"/>
      <c r="O21" s="133"/>
      <c r="Q21" s="133"/>
    </row>
    <row r="22" spans="1:21">
      <c r="A22" s="127" t="s">
        <v>58</v>
      </c>
      <c r="B22" s="128" t="s">
        <v>1670</v>
      </c>
      <c r="C22" s="120" t="s">
        <v>1881</v>
      </c>
      <c r="D22" s="120" t="s">
        <v>2061</v>
      </c>
      <c r="E22" s="129">
        <v>18.223600000000001</v>
      </c>
      <c r="F22" s="130">
        <v>40.92</v>
      </c>
      <c r="G22" s="131">
        <v>1</v>
      </c>
      <c r="H22" s="130">
        <v>0.95</v>
      </c>
      <c r="I22" s="133"/>
      <c r="K22" s="133"/>
      <c r="M22" s="133"/>
      <c r="O22" s="133"/>
      <c r="Q22" s="133"/>
    </row>
    <row r="23" spans="1:21">
      <c r="A23" s="127" t="s">
        <v>59</v>
      </c>
      <c r="B23" s="128" t="s">
        <v>1671</v>
      </c>
      <c r="C23" s="120" t="s">
        <v>1881</v>
      </c>
      <c r="D23" s="120" t="s">
        <v>2061</v>
      </c>
      <c r="E23" s="129">
        <v>4.2095000000000002</v>
      </c>
      <c r="F23" s="130">
        <v>12.06</v>
      </c>
      <c r="G23" s="131">
        <v>1</v>
      </c>
      <c r="H23" s="130">
        <v>0.8</v>
      </c>
      <c r="I23" s="133"/>
      <c r="K23" s="133"/>
      <c r="M23" s="133"/>
      <c r="O23" s="133"/>
      <c r="Q23" s="133"/>
    </row>
    <row r="24" spans="1:21">
      <c r="A24" s="127" t="s">
        <v>60</v>
      </c>
      <c r="B24" s="128" t="s">
        <v>1671</v>
      </c>
      <c r="C24" s="120" t="s">
        <v>1881</v>
      </c>
      <c r="D24" s="120" t="s">
        <v>2061</v>
      </c>
      <c r="E24" s="129">
        <v>5.4215999999999998</v>
      </c>
      <c r="F24" s="130">
        <v>17.98</v>
      </c>
      <c r="G24" s="131">
        <v>1</v>
      </c>
      <c r="H24" s="130">
        <v>0.8</v>
      </c>
      <c r="I24" s="133"/>
      <c r="K24" s="133"/>
      <c r="M24" s="133"/>
      <c r="O24" s="133"/>
      <c r="Q24" s="133"/>
    </row>
    <row r="25" spans="1:21">
      <c r="A25" s="127" t="s">
        <v>61</v>
      </c>
      <c r="B25" s="128" t="s">
        <v>1671</v>
      </c>
      <c r="C25" s="120" t="s">
        <v>1881</v>
      </c>
      <c r="D25" s="120" t="s">
        <v>2061</v>
      </c>
      <c r="E25" s="129">
        <v>8.2110000000000003</v>
      </c>
      <c r="F25" s="130">
        <v>25.13</v>
      </c>
      <c r="G25" s="131">
        <v>1</v>
      </c>
      <c r="H25" s="130">
        <v>0.95</v>
      </c>
      <c r="I25" s="133"/>
      <c r="K25" s="133"/>
      <c r="M25" s="133"/>
      <c r="O25" s="133"/>
      <c r="Q25" s="133"/>
    </row>
    <row r="26" spans="1:21">
      <c r="A26" s="127" t="s">
        <v>62</v>
      </c>
      <c r="B26" s="128" t="s">
        <v>1671</v>
      </c>
      <c r="C26" s="120" t="s">
        <v>1881</v>
      </c>
      <c r="D26" s="120" t="s">
        <v>2061</v>
      </c>
      <c r="E26" s="129">
        <v>11.886799999999999</v>
      </c>
      <c r="F26" s="130">
        <v>33.64</v>
      </c>
      <c r="G26" s="131">
        <v>1</v>
      </c>
      <c r="H26" s="130">
        <v>0.95</v>
      </c>
      <c r="I26" s="133"/>
      <c r="K26" s="133"/>
      <c r="M26" s="133"/>
      <c r="O26" s="133"/>
      <c r="Q26" s="133"/>
    </row>
    <row r="27" spans="1:21">
      <c r="A27" s="127" t="s">
        <v>63</v>
      </c>
      <c r="B27" s="128" t="s">
        <v>1472</v>
      </c>
      <c r="C27" s="120" t="s">
        <v>1880</v>
      </c>
      <c r="D27" s="120" t="s">
        <v>2060</v>
      </c>
      <c r="E27" s="129">
        <v>5.6153000000000004</v>
      </c>
      <c r="F27" s="130">
        <v>6.66</v>
      </c>
      <c r="G27" s="131">
        <v>1.5</v>
      </c>
      <c r="H27" s="130">
        <v>0.8</v>
      </c>
      <c r="I27" s="133"/>
      <c r="K27" s="133"/>
      <c r="M27" s="133"/>
      <c r="O27" s="133"/>
      <c r="Q27" s="133"/>
      <c r="U27" s="133"/>
    </row>
    <row r="28" spans="1:21">
      <c r="A28" s="127" t="s">
        <v>64</v>
      </c>
      <c r="B28" s="128" t="s">
        <v>1472</v>
      </c>
      <c r="C28" s="120" t="s">
        <v>1880</v>
      </c>
      <c r="D28" s="120" t="s">
        <v>2060</v>
      </c>
      <c r="E28" s="129">
        <v>7.5084999999999997</v>
      </c>
      <c r="F28" s="130">
        <v>7.01</v>
      </c>
      <c r="G28" s="131">
        <v>1.5</v>
      </c>
      <c r="H28" s="130">
        <v>0.8</v>
      </c>
      <c r="I28" s="133"/>
      <c r="K28" s="133"/>
      <c r="M28" s="133"/>
      <c r="O28" s="133"/>
      <c r="Q28" s="133"/>
    </row>
    <row r="29" spans="1:21">
      <c r="A29" s="127" t="s">
        <v>65</v>
      </c>
      <c r="B29" s="128" t="s">
        <v>1472</v>
      </c>
      <c r="C29" s="120" t="s">
        <v>1880</v>
      </c>
      <c r="D29" s="120" t="s">
        <v>2060</v>
      </c>
      <c r="E29" s="129">
        <v>9.3774999999999995</v>
      </c>
      <c r="F29" s="130">
        <v>8.8699999999999992</v>
      </c>
      <c r="G29" s="131">
        <v>1.5</v>
      </c>
      <c r="H29" s="130">
        <v>0.95</v>
      </c>
      <c r="I29" s="133"/>
      <c r="K29" s="133"/>
      <c r="M29" s="133"/>
      <c r="O29" s="133"/>
      <c r="Q29" s="133"/>
    </row>
    <row r="30" spans="1:21">
      <c r="A30" s="127" t="s">
        <v>66</v>
      </c>
      <c r="B30" s="128" t="s">
        <v>1472</v>
      </c>
      <c r="C30" s="120" t="s">
        <v>1880</v>
      </c>
      <c r="D30" s="120" t="s">
        <v>2060</v>
      </c>
      <c r="E30" s="129">
        <v>13.2</v>
      </c>
      <c r="F30" s="130">
        <v>17.61</v>
      </c>
      <c r="G30" s="131">
        <v>1.5</v>
      </c>
      <c r="H30" s="130">
        <v>0.95</v>
      </c>
      <c r="I30" s="133"/>
      <c r="K30" s="133"/>
      <c r="M30" s="133"/>
      <c r="O30" s="133"/>
      <c r="Q30" s="133"/>
    </row>
    <row r="31" spans="1:21">
      <c r="A31" s="127" t="s">
        <v>1394</v>
      </c>
      <c r="B31" s="128" t="s">
        <v>1395</v>
      </c>
      <c r="C31" s="120" t="s">
        <v>1881</v>
      </c>
      <c r="D31" s="120" t="s">
        <v>2061</v>
      </c>
      <c r="E31" s="129">
        <v>7.6820000000000004</v>
      </c>
      <c r="F31" s="130">
        <v>20.18</v>
      </c>
      <c r="G31" s="131">
        <v>1</v>
      </c>
      <c r="H31" s="130">
        <v>0.8</v>
      </c>
      <c r="I31" s="133"/>
      <c r="K31" s="133"/>
      <c r="M31" s="133"/>
      <c r="O31" s="133"/>
      <c r="Q31" s="133"/>
    </row>
    <row r="32" spans="1:21">
      <c r="A32" s="127" t="s">
        <v>1396</v>
      </c>
      <c r="B32" s="128" t="s">
        <v>1395</v>
      </c>
      <c r="C32" s="120" t="s">
        <v>1881</v>
      </c>
      <c r="D32" s="120" t="s">
        <v>2061</v>
      </c>
      <c r="E32" s="129">
        <v>8.0862999999999996</v>
      </c>
      <c r="F32" s="130">
        <v>23.39</v>
      </c>
      <c r="G32" s="131">
        <v>1</v>
      </c>
      <c r="H32" s="130">
        <v>0.8</v>
      </c>
      <c r="I32" s="133"/>
      <c r="K32" s="133"/>
      <c r="M32" s="133"/>
      <c r="O32" s="133"/>
      <c r="Q32" s="133"/>
    </row>
    <row r="33" spans="1:17">
      <c r="A33" s="127" t="s">
        <v>1397</v>
      </c>
      <c r="B33" s="128" t="s">
        <v>1395</v>
      </c>
      <c r="C33" s="120" t="s">
        <v>1881</v>
      </c>
      <c r="D33" s="120" t="s">
        <v>2061</v>
      </c>
      <c r="E33" s="129">
        <v>10.084099999999999</v>
      </c>
      <c r="F33" s="130">
        <v>27.51</v>
      </c>
      <c r="G33" s="131">
        <v>1</v>
      </c>
      <c r="H33" s="130">
        <v>0.95</v>
      </c>
      <c r="I33" s="133"/>
      <c r="K33" s="133"/>
      <c r="M33" s="133"/>
      <c r="O33" s="133"/>
      <c r="Q33" s="133"/>
    </row>
    <row r="34" spans="1:17">
      <c r="A34" s="127" t="s">
        <v>1398</v>
      </c>
      <c r="B34" s="128" t="s">
        <v>1395</v>
      </c>
      <c r="C34" s="120" t="s">
        <v>1881</v>
      </c>
      <c r="D34" s="120" t="s">
        <v>2061</v>
      </c>
      <c r="E34" s="129">
        <v>20.632999999999999</v>
      </c>
      <c r="F34" s="130">
        <v>44.45</v>
      </c>
      <c r="G34" s="131">
        <v>1</v>
      </c>
      <c r="H34" s="130">
        <v>0.95</v>
      </c>
      <c r="I34" s="133"/>
      <c r="K34" s="133"/>
      <c r="M34" s="133"/>
      <c r="O34" s="133"/>
      <c r="Q34" s="133"/>
    </row>
    <row r="35" spans="1:17">
      <c r="A35" s="127" t="s">
        <v>1399</v>
      </c>
      <c r="B35" s="128" t="s">
        <v>1944</v>
      </c>
      <c r="C35" s="120" t="s">
        <v>1881</v>
      </c>
      <c r="D35" s="120" t="s">
        <v>2061</v>
      </c>
      <c r="E35" s="129">
        <v>3.0836000000000001</v>
      </c>
      <c r="F35" s="130">
        <v>8.56</v>
      </c>
      <c r="G35" s="131">
        <v>1</v>
      </c>
      <c r="H35" s="130">
        <v>0.8</v>
      </c>
      <c r="I35" s="133"/>
      <c r="K35" s="133"/>
      <c r="M35" s="133"/>
      <c r="O35" s="133"/>
      <c r="Q35" s="133"/>
    </row>
    <row r="36" spans="1:17">
      <c r="A36" s="127" t="s">
        <v>1400</v>
      </c>
      <c r="B36" s="128" t="s">
        <v>1944</v>
      </c>
      <c r="C36" s="120" t="s">
        <v>1881</v>
      </c>
      <c r="D36" s="120" t="s">
        <v>2061</v>
      </c>
      <c r="E36" s="129">
        <v>4.3959000000000001</v>
      </c>
      <c r="F36" s="130">
        <v>15.54</v>
      </c>
      <c r="G36" s="131">
        <v>1</v>
      </c>
      <c r="H36" s="130">
        <v>0.8</v>
      </c>
      <c r="I36" s="133"/>
      <c r="K36" s="133"/>
      <c r="M36" s="133"/>
      <c r="O36" s="133"/>
      <c r="Q36" s="133"/>
    </row>
    <row r="37" spans="1:17">
      <c r="A37" s="127" t="s">
        <v>1401</v>
      </c>
      <c r="B37" s="128" t="s">
        <v>1944</v>
      </c>
      <c r="C37" s="120" t="s">
        <v>1881</v>
      </c>
      <c r="D37" s="120" t="s">
        <v>2061</v>
      </c>
      <c r="E37" s="129">
        <v>5.2179000000000002</v>
      </c>
      <c r="F37" s="130">
        <v>18.16</v>
      </c>
      <c r="G37" s="131">
        <v>1</v>
      </c>
      <c r="H37" s="130">
        <v>0.95</v>
      </c>
      <c r="I37" s="133"/>
      <c r="K37" s="133"/>
      <c r="M37" s="133"/>
      <c r="O37" s="133"/>
      <c r="Q37" s="133"/>
    </row>
    <row r="38" spans="1:17">
      <c r="A38" s="127" t="s">
        <v>1402</v>
      </c>
      <c r="B38" s="128" t="s">
        <v>1944</v>
      </c>
      <c r="C38" s="120" t="s">
        <v>1881</v>
      </c>
      <c r="D38" s="120" t="s">
        <v>2061</v>
      </c>
      <c r="E38" s="129">
        <v>10.226599999999999</v>
      </c>
      <c r="F38" s="130">
        <v>25.99</v>
      </c>
      <c r="G38" s="131">
        <v>1</v>
      </c>
      <c r="H38" s="130">
        <v>0.95</v>
      </c>
      <c r="I38" s="133"/>
      <c r="K38" s="133"/>
      <c r="M38" s="133"/>
      <c r="O38" s="133"/>
      <c r="Q38" s="133"/>
    </row>
    <row r="39" spans="1:17">
      <c r="A39" s="127" t="s">
        <v>1403</v>
      </c>
      <c r="B39" s="128" t="s">
        <v>1404</v>
      </c>
      <c r="C39" s="120" t="s">
        <v>1881</v>
      </c>
      <c r="D39" s="120" t="s">
        <v>2061</v>
      </c>
      <c r="E39" s="129">
        <v>5.0709</v>
      </c>
      <c r="F39" s="130">
        <v>2</v>
      </c>
      <c r="G39" s="131">
        <v>1</v>
      </c>
      <c r="H39" s="130">
        <v>0.8</v>
      </c>
      <c r="I39" s="133"/>
      <c r="K39" s="133"/>
      <c r="M39" s="133"/>
      <c r="O39" s="133"/>
      <c r="Q39" s="133"/>
    </row>
    <row r="40" spans="1:17">
      <c r="A40" s="127" t="s">
        <v>1405</v>
      </c>
      <c r="B40" s="128" t="s">
        <v>1404</v>
      </c>
      <c r="C40" s="120" t="s">
        <v>1881</v>
      </c>
      <c r="D40" s="120" t="s">
        <v>2061</v>
      </c>
      <c r="E40" s="129">
        <v>5.3376999999999999</v>
      </c>
      <c r="F40" s="130">
        <v>5.75</v>
      </c>
      <c r="G40" s="131">
        <v>1</v>
      </c>
      <c r="H40" s="130">
        <v>0.8</v>
      </c>
      <c r="I40" s="133"/>
      <c r="K40" s="133"/>
      <c r="M40" s="133"/>
      <c r="O40" s="133"/>
      <c r="Q40" s="133"/>
    </row>
    <row r="41" spans="1:17">
      <c r="A41" s="127" t="s">
        <v>1406</v>
      </c>
      <c r="B41" s="128" t="s">
        <v>1404</v>
      </c>
      <c r="C41" s="120" t="s">
        <v>1881</v>
      </c>
      <c r="D41" s="120" t="s">
        <v>2061</v>
      </c>
      <c r="E41" s="129">
        <v>8.8475999999999999</v>
      </c>
      <c r="F41" s="130">
        <v>11.45</v>
      </c>
      <c r="G41" s="131">
        <v>1</v>
      </c>
      <c r="H41" s="130">
        <v>0.95</v>
      </c>
      <c r="I41" s="133"/>
      <c r="K41" s="133"/>
      <c r="M41" s="133"/>
      <c r="O41" s="133"/>
      <c r="Q41" s="133"/>
    </row>
    <row r="42" spans="1:17">
      <c r="A42" s="127" t="s">
        <v>1407</v>
      </c>
      <c r="B42" s="128" t="s">
        <v>1404</v>
      </c>
      <c r="C42" s="120" t="s">
        <v>1881</v>
      </c>
      <c r="D42" s="120" t="s">
        <v>2061</v>
      </c>
      <c r="E42" s="129">
        <v>20.529599999999999</v>
      </c>
      <c r="F42" s="130">
        <v>25.35</v>
      </c>
      <c r="G42" s="131">
        <v>1</v>
      </c>
      <c r="H42" s="130">
        <v>0.95</v>
      </c>
      <c r="I42" s="133"/>
      <c r="K42" s="133"/>
      <c r="M42" s="133"/>
      <c r="O42" s="133"/>
      <c r="Q42" s="133"/>
    </row>
    <row r="43" spans="1:17">
      <c r="A43" s="127" t="s">
        <v>1945</v>
      </c>
      <c r="B43" s="128" t="s">
        <v>1946</v>
      </c>
      <c r="C43" s="120" t="s">
        <v>1881</v>
      </c>
      <c r="D43" s="120" t="s">
        <v>2061</v>
      </c>
      <c r="E43" s="129">
        <v>6.0842999999999998</v>
      </c>
      <c r="F43" s="130">
        <v>11.75</v>
      </c>
      <c r="G43" s="131">
        <v>1</v>
      </c>
      <c r="H43" s="130">
        <v>0.8</v>
      </c>
      <c r="I43" s="133"/>
      <c r="K43" s="133"/>
      <c r="M43" s="133"/>
      <c r="O43" s="133"/>
      <c r="Q43" s="133"/>
    </row>
    <row r="44" spans="1:17">
      <c r="A44" s="127" t="s">
        <v>1947</v>
      </c>
      <c r="B44" s="128" t="s">
        <v>1946</v>
      </c>
      <c r="C44" s="120" t="s">
        <v>1881</v>
      </c>
      <c r="D44" s="120" t="s">
        <v>2061</v>
      </c>
      <c r="E44" s="129">
        <v>13.3428</v>
      </c>
      <c r="F44" s="130">
        <v>11.97</v>
      </c>
      <c r="G44" s="131">
        <v>1</v>
      </c>
      <c r="H44" s="130">
        <v>0.8</v>
      </c>
      <c r="I44" s="133"/>
      <c r="K44" s="133"/>
      <c r="M44" s="133"/>
      <c r="O44" s="133"/>
      <c r="Q44" s="133"/>
    </row>
    <row r="45" spans="1:17">
      <c r="A45" s="127" t="s">
        <v>1948</v>
      </c>
      <c r="B45" s="128" t="s">
        <v>1946</v>
      </c>
      <c r="C45" s="120" t="s">
        <v>1881</v>
      </c>
      <c r="D45" s="120" t="s">
        <v>2061</v>
      </c>
      <c r="E45" s="129">
        <v>15.5396</v>
      </c>
      <c r="F45" s="130">
        <v>15.54</v>
      </c>
      <c r="G45" s="131">
        <v>1</v>
      </c>
      <c r="H45" s="130">
        <v>0.95</v>
      </c>
      <c r="I45" s="133"/>
      <c r="K45" s="133"/>
      <c r="M45" s="133"/>
      <c r="O45" s="133"/>
      <c r="Q45" s="133"/>
    </row>
    <row r="46" spans="1:17">
      <c r="A46" s="127" t="s">
        <v>1949</v>
      </c>
      <c r="B46" s="128" t="s">
        <v>1946</v>
      </c>
      <c r="C46" s="120" t="s">
        <v>1881</v>
      </c>
      <c r="D46" s="120" t="s">
        <v>2061</v>
      </c>
      <c r="E46" s="129">
        <v>26.645399999999999</v>
      </c>
      <c r="F46" s="130">
        <v>27.74</v>
      </c>
      <c r="G46" s="131">
        <v>1</v>
      </c>
      <c r="H46" s="130">
        <v>0.95</v>
      </c>
      <c r="I46" s="133"/>
      <c r="K46" s="133"/>
      <c r="M46" s="133"/>
      <c r="O46" s="133"/>
      <c r="Q46" s="133"/>
    </row>
    <row r="47" spans="1:17">
      <c r="A47" s="127" t="s">
        <v>67</v>
      </c>
      <c r="B47" s="128" t="s">
        <v>1642</v>
      </c>
      <c r="C47" s="120" t="s">
        <v>1881</v>
      </c>
      <c r="D47" s="120" t="s">
        <v>2061</v>
      </c>
      <c r="E47" s="129">
        <v>2.2928999999999999</v>
      </c>
      <c r="F47" s="130">
        <v>5.16</v>
      </c>
      <c r="G47" s="131">
        <v>1</v>
      </c>
      <c r="H47" s="130">
        <v>0.8</v>
      </c>
      <c r="I47" s="133"/>
      <c r="K47" s="133"/>
      <c r="M47" s="133"/>
      <c r="O47" s="133"/>
      <c r="Q47" s="133"/>
    </row>
    <row r="48" spans="1:17">
      <c r="A48" s="127" t="s">
        <v>68</v>
      </c>
      <c r="B48" s="128" t="s">
        <v>1642</v>
      </c>
      <c r="C48" s="120" t="s">
        <v>1881</v>
      </c>
      <c r="D48" s="120" t="s">
        <v>2061</v>
      </c>
      <c r="E48" s="129">
        <v>2.6488</v>
      </c>
      <c r="F48" s="130">
        <v>6.47</v>
      </c>
      <c r="G48" s="131">
        <v>1</v>
      </c>
      <c r="H48" s="130">
        <v>0.8</v>
      </c>
      <c r="I48" s="133"/>
      <c r="K48" s="133"/>
      <c r="M48" s="133"/>
      <c r="O48" s="133"/>
      <c r="Q48" s="133"/>
    </row>
    <row r="49" spans="1:17">
      <c r="A49" s="127" t="s">
        <v>69</v>
      </c>
      <c r="B49" s="128" t="s">
        <v>1642</v>
      </c>
      <c r="C49" s="120" t="s">
        <v>1881</v>
      </c>
      <c r="D49" s="120" t="s">
        <v>2061</v>
      </c>
      <c r="E49" s="129">
        <v>3.7890999999999999</v>
      </c>
      <c r="F49" s="130">
        <v>9.36</v>
      </c>
      <c r="G49" s="131">
        <v>1</v>
      </c>
      <c r="H49" s="130">
        <v>0.95</v>
      </c>
      <c r="I49" s="133"/>
      <c r="K49" s="133"/>
      <c r="M49" s="133"/>
      <c r="O49" s="133"/>
      <c r="Q49" s="133"/>
    </row>
    <row r="50" spans="1:17">
      <c r="A50" s="127" t="s">
        <v>70</v>
      </c>
      <c r="B50" s="128" t="s">
        <v>1642</v>
      </c>
      <c r="C50" s="120" t="s">
        <v>1881</v>
      </c>
      <c r="D50" s="120" t="s">
        <v>2061</v>
      </c>
      <c r="E50" s="129">
        <v>6.0827999999999998</v>
      </c>
      <c r="F50" s="130">
        <v>14.04</v>
      </c>
      <c r="G50" s="131">
        <v>1</v>
      </c>
      <c r="H50" s="130">
        <v>0.95</v>
      </c>
      <c r="I50" s="133"/>
      <c r="K50" s="133"/>
      <c r="M50" s="133"/>
      <c r="O50" s="133"/>
      <c r="Q50" s="133"/>
    </row>
    <row r="51" spans="1:17">
      <c r="A51" s="127" t="s">
        <v>71</v>
      </c>
      <c r="B51" s="128" t="s">
        <v>1643</v>
      </c>
      <c r="C51" s="120" t="s">
        <v>1881</v>
      </c>
      <c r="D51" s="120" t="s">
        <v>2061</v>
      </c>
      <c r="E51" s="129">
        <v>2.1536</v>
      </c>
      <c r="F51" s="130">
        <v>3.27</v>
      </c>
      <c r="G51" s="131">
        <v>1</v>
      </c>
      <c r="H51" s="130">
        <v>0.8</v>
      </c>
      <c r="I51" s="133"/>
      <c r="K51" s="133"/>
      <c r="M51" s="133"/>
      <c r="O51" s="133"/>
      <c r="Q51" s="133"/>
    </row>
    <row r="52" spans="1:17">
      <c r="A52" s="127" t="s">
        <v>72</v>
      </c>
      <c r="B52" s="128" t="s">
        <v>1643</v>
      </c>
      <c r="C52" s="120" t="s">
        <v>1881</v>
      </c>
      <c r="D52" s="120" t="s">
        <v>2061</v>
      </c>
      <c r="E52" s="129">
        <v>2.7784</v>
      </c>
      <c r="F52" s="130">
        <v>4.42</v>
      </c>
      <c r="G52" s="131">
        <v>1</v>
      </c>
      <c r="H52" s="130">
        <v>0.8</v>
      </c>
      <c r="I52" s="133"/>
      <c r="K52" s="133"/>
      <c r="M52" s="133"/>
      <c r="O52" s="133"/>
      <c r="Q52" s="133"/>
    </row>
    <row r="53" spans="1:17">
      <c r="A53" s="127" t="s">
        <v>73</v>
      </c>
      <c r="B53" s="128" t="s">
        <v>1643</v>
      </c>
      <c r="C53" s="120" t="s">
        <v>1881</v>
      </c>
      <c r="D53" s="120" t="s">
        <v>2061</v>
      </c>
      <c r="E53" s="129">
        <v>4.1955</v>
      </c>
      <c r="F53" s="130">
        <v>9.42</v>
      </c>
      <c r="G53" s="131">
        <v>1</v>
      </c>
      <c r="H53" s="130">
        <v>0.95</v>
      </c>
      <c r="I53" s="133"/>
      <c r="K53" s="133"/>
      <c r="M53" s="133"/>
      <c r="O53" s="133"/>
      <c r="Q53" s="133"/>
    </row>
    <row r="54" spans="1:17">
      <c r="A54" s="127" t="s">
        <v>74</v>
      </c>
      <c r="B54" s="128" t="s">
        <v>1643</v>
      </c>
      <c r="C54" s="120" t="s">
        <v>1881</v>
      </c>
      <c r="D54" s="120" t="s">
        <v>2061</v>
      </c>
      <c r="E54" s="129">
        <v>6.7895000000000003</v>
      </c>
      <c r="F54" s="130">
        <v>15.96</v>
      </c>
      <c r="G54" s="131">
        <v>1</v>
      </c>
      <c r="H54" s="130">
        <v>0.95</v>
      </c>
      <c r="I54" s="133"/>
      <c r="K54" s="133"/>
      <c r="M54" s="133"/>
      <c r="O54" s="133"/>
      <c r="Q54" s="133"/>
    </row>
    <row r="55" spans="1:17">
      <c r="A55" s="127" t="s">
        <v>75</v>
      </c>
      <c r="B55" s="128" t="s">
        <v>1473</v>
      </c>
      <c r="C55" s="120" t="s">
        <v>1881</v>
      </c>
      <c r="D55" s="120" t="s">
        <v>2061</v>
      </c>
      <c r="E55" s="129">
        <v>1.4181999999999999</v>
      </c>
      <c r="F55" s="130">
        <v>2.19</v>
      </c>
      <c r="G55" s="131">
        <v>1</v>
      </c>
      <c r="H55" s="130">
        <v>0.8</v>
      </c>
      <c r="I55" s="133"/>
      <c r="K55" s="133"/>
      <c r="M55" s="133"/>
      <c r="O55" s="133"/>
      <c r="Q55" s="133"/>
    </row>
    <row r="56" spans="1:17">
      <c r="A56" s="127" t="s">
        <v>76</v>
      </c>
      <c r="B56" s="128" t="s">
        <v>1473</v>
      </c>
      <c r="C56" s="120" t="s">
        <v>1881</v>
      </c>
      <c r="D56" s="120" t="s">
        <v>2061</v>
      </c>
      <c r="E56" s="129">
        <v>1.7358</v>
      </c>
      <c r="F56" s="130">
        <v>3.59</v>
      </c>
      <c r="G56" s="131">
        <v>1</v>
      </c>
      <c r="H56" s="130">
        <v>0.8</v>
      </c>
      <c r="I56" s="133"/>
      <c r="K56" s="133"/>
      <c r="M56" s="133"/>
      <c r="O56" s="133"/>
      <c r="Q56" s="133"/>
    </row>
    <row r="57" spans="1:17">
      <c r="A57" s="127" t="s">
        <v>77</v>
      </c>
      <c r="B57" s="128" t="s">
        <v>1473</v>
      </c>
      <c r="C57" s="120" t="s">
        <v>1881</v>
      </c>
      <c r="D57" s="120" t="s">
        <v>2061</v>
      </c>
      <c r="E57" s="129">
        <v>2.6783000000000001</v>
      </c>
      <c r="F57" s="130">
        <v>6.78</v>
      </c>
      <c r="G57" s="131">
        <v>1</v>
      </c>
      <c r="H57" s="130">
        <v>0.95</v>
      </c>
      <c r="I57" s="133"/>
      <c r="K57" s="133"/>
      <c r="M57" s="133"/>
      <c r="O57" s="133"/>
      <c r="Q57" s="133"/>
    </row>
    <row r="58" spans="1:17">
      <c r="A58" s="127" t="s">
        <v>78</v>
      </c>
      <c r="B58" s="128" t="s">
        <v>1473</v>
      </c>
      <c r="C58" s="120" t="s">
        <v>1881</v>
      </c>
      <c r="D58" s="120" t="s">
        <v>2061</v>
      </c>
      <c r="E58" s="129">
        <v>5.2613000000000003</v>
      </c>
      <c r="F58" s="130">
        <v>15.14</v>
      </c>
      <c r="G58" s="131">
        <v>1</v>
      </c>
      <c r="H58" s="130">
        <v>0.95</v>
      </c>
      <c r="I58" s="133"/>
      <c r="K58" s="133"/>
      <c r="M58" s="133"/>
      <c r="O58" s="133"/>
      <c r="Q58" s="133"/>
    </row>
    <row r="59" spans="1:17">
      <c r="A59" s="127" t="s">
        <v>79</v>
      </c>
      <c r="B59" s="128" t="s">
        <v>1474</v>
      </c>
      <c r="C59" s="120" t="s">
        <v>1881</v>
      </c>
      <c r="D59" s="120" t="s">
        <v>2061</v>
      </c>
      <c r="E59" s="129">
        <v>1.8507</v>
      </c>
      <c r="F59" s="130">
        <v>2.93</v>
      </c>
      <c r="G59" s="131">
        <v>1</v>
      </c>
      <c r="H59" s="130">
        <v>0.8</v>
      </c>
      <c r="I59" s="133"/>
      <c r="K59" s="133"/>
      <c r="M59" s="133"/>
      <c r="O59" s="133"/>
      <c r="Q59" s="133"/>
    </row>
    <row r="60" spans="1:17">
      <c r="A60" s="127" t="s">
        <v>80</v>
      </c>
      <c r="B60" s="128" t="s">
        <v>1474</v>
      </c>
      <c r="C60" s="120" t="s">
        <v>1881</v>
      </c>
      <c r="D60" s="120" t="s">
        <v>2061</v>
      </c>
      <c r="E60" s="129">
        <v>2.3803000000000001</v>
      </c>
      <c r="F60" s="130">
        <v>5.43</v>
      </c>
      <c r="G60" s="131">
        <v>1</v>
      </c>
      <c r="H60" s="130">
        <v>0.8</v>
      </c>
      <c r="I60" s="133"/>
      <c r="K60" s="133"/>
      <c r="M60" s="133"/>
      <c r="O60" s="133"/>
      <c r="Q60" s="133"/>
    </row>
    <row r="61" spans="1:17">
      <c r="A61" s="127" t="s">
        <v>81</v>
      </c>
      <c r="B61" s="128" t="s">
        <v>1474</v>
      </c>
      <c r="C61" s="120" t="s">
        <v>1881</v>
      </c>
      <c r="D61" s="120" t="s">
        <v>2061</v>
      </c>
      <c r="E61" s="129">
        <v>3.9483000000000001</v>
      </c>
      <c r="F61" s="130">
        <v>9.99</v>
      </c>
      <c r="G61" s="131">
        <v>1</v>
      </c>
      <c r="H61" s="130">
        <v>0.95</v>
      </c>
      <c r="I61" s="133"/>
      <c r="K61" s="133"/>
      <c r="M61" s="133"/>
      <c r="O61" s="133"/>
      <c r="Q61" s="133"/>
    </row>
    <row r="62" spans="1:17">
      <c r="A62" s="127" t="s">
        <v>82</v>
      </c>
      <c r="B62" s="128" t="s">
        <v>1474</v>
      </c>
      <c r="C62" s="120" t="s">
        <v>1881</v>
      </c>
      <c r="D62" s="120" t="s">
        <v>2061</v>
      </c>
      <c r="E62" s="129">
        <v>6.2335000000000003</v>
      </c>
      <c r="F62" s="130">
        <v>17.72</v>
      </c>
      <c r="G62" s="131">
        <v>1</v>
      </c>
      <c r="H62" s="130">
        <v>0.95</v>
      </c>
      <c r="I62" s="133"/>
      <c r="K62" s="133"/>
      <c r="M62" s="133"/>
      <c r="O62" s="133"/>
      <c r="Q62" s="133"/>
    </row>
    <row r="63" spans="1:17">
      <c r="A63" s="127" t="s">
        <v>83</v>
      </c>
      <c r="B63" s="128" t="s">
        <v>1644</v>
      </c>
      <c r="C63" s="120" t="s">
        <v>1881</v>
      </c>
      <c r="D63" s="120" t="s">
        <v>2061</v>
      </c>
      <c r="E63" s="129">
        <v>1.0033000000000001</v>
      </c>
      <c r="F63" s="130">
        <v>1.32</v>
      </c>
      <c r="G63" s="131">
        <v>1</v>
      </c>
      <c r="H63" s="130">
        <v>0.8</v>
      </c>
      <c r="I63" s="133"/>
      <c r="K63" s="133"/>
      <c r="M63" s="133"/>
      <c r="O63" s="133"/>
      <c r="Q63" s="133"/>
    </row>
    <row r="64" spans="1:17">
      <c r="A64" s="127" t="s">
        <v>84</v>
      </c>
      <c r="B64" s="128" t="s">
        <v>1644</v>
      </c>
      <c r="C64" s="120" t="s">
        <v>1881</v>
      </c>
      <c r="D64" s="120" t="s">
        <v>2061</v>
      </c>
      <c r="E64" s="129">
        <v>1.3494999999999999</v>
      </c>
      <c r="F64" s="130">
        <v>2.23</v>
      </c>
      <c r="G64" s="131">
        <v>1</v>
      </c>
      <c r="H64" s="130">
        <v>0.8</v>
      </c>
      <c r="I64" s="133"/>
      <c r="K64" s="133"/>
      <c r="M64" s="133"/>
      <c r="O64" s="133"/>
      <c r="Q64" s="133"/>
    </row>
    <row r="65" spans="1:17">
      <c r="A65" s="127" t="s">
        <v>85</v>
      </c>
      <c r="B65" s="128" t="s">
        <v>1644</v>
      </c>
      <c r="C65" s="120" t="s">
        <v>1881</v>
      </c>
      <c r="D65" s="120" t="s">
        <v>2061</v>
      </c>
      <c r="E65" s="129">
        <v>2.431</v>
      </c>
      <c r="F65" s="130">
        <v>6.19</v>
      </c>
      <c r="G65" s="131">
        <v>1</v>
      </c>
      <c r="H65" s="130">
        <v>0.95</v>
      </c>
      <c r="I65" s="133"/>
      <c r="K65" s="133"/>
      <c r="M65" s="133"/>
      <c r="O65" s="133"/>
      <c r="Q65" s="133"/>
    </row>
    <row r="66" spans="1:17">
      <c r="A66" s="127" t="s">
        <v>86</v>
      </c>
      <c r="B66" s="128" t="s">
        <v>1644</v>
      </c>
      <c r="C66" s="120" t="s">
        <v>1881</v>
      </c>
      <c r="D66" s="120" t="s">
        <v>2061</v>
      </c>
      <c r="E66" s="129">
        <v>4.4267000000000003</v>
      </c>
      <c r="F66" s="130">
        <v>12.56</v>
      </c>
      <c r="G66" s="131">
        <v>1</v>
      </c>
      <c r="H66" s="130">
        <v>0.95</v>
      </c>
      <c r="I66" s="133"/>
      <c r="K66" s="133"/>
      <c r="M66" s="133"/>
      <c r="O66" s="133"/>
      <c r="Q66" s="133"/>
    </row>
    <row r="67" spans="1:17">
      <c r="A67" s="127" t="s">
        <v>87</v>
      </c>
      <c r="B67" s="128" t="s">
        <v>1672</v>
      </c>
      <c r="C67" s="120" t="s">
        <v>1881</v>
      </c>
      <c r="D67" s="120" t="s">
        <v>2061</v>
      </c>
      <c r="E67" s="129">
        <v>1.4486000000000001</v>
      </c>
      <c r="F67" s="130">
        <v>2.23</v>
      </c>
      <c r="G67" s="131">
        <v>1</v>
      </c>
      <c r="H67" s="130">
        <v>0.8</v>
      </c>
      <c r="I67" s="133"/>
      <c r="K67" s="133"/>
      <c r="M67" s="133"/>
      <c r="O67" s="133"/>
      <c r="Q67" s="133"/>
    </row>
    <row r="68" spans="1:17">
      <c r="A68" s="127" t="s">
        <v>88</v>
      </c>
      <c r="B68" s="128" t="s">
        <v>1672</v>
      </c>
      <c r="C68" s="120" t="s">
        <v>1881</v>
      </c>
      <c r="D68" s="120" t="s">
        <v>2061</v>
      </c>
      <c r="E68" s="129">
        <v>1.8543000000000001</v>
      </c>
      <c r="F68" s="130">
        <v>3.9</v>
      </c>
      <c r="G68" s="131">
        <v>1</v>
      </c>
      <c r="H68" s="130">
        <v>0.8</v>
      </c>
      <c r="I68" s="133"/>
      <c r="K68" s="133"/>
      <c r="M68" s="133"/>
      <c r="O68" s="133"/>
      <c r="Q68" s="133"/>
    </row>
    <row r="69" spans="1:17">
      <c r="A69" s="127" t="s">
        <v>89</v>
      </c>
      <c r="B69" s="128" t="s">
        <v>1672</v>
      </c>
      <c r="C69" s="120" t="s">
        <v>1881</v>
      </c>
      <c r="D69" s="120" t="s">
        <v>2061</v>
      </c>
      <c r="E69" s="129">
        <v>2.7654999999999998</v>
      </c>
      <c r="F69" s="130">
        <v>8.3000000000000007</v>
      </c>
      <c r="G69" s="131">
        <v>1</v>
      </c>
      <c r="H69" s="130">
        <v>0.95</v>
      </c>
      <c r="I69" s="133"/>
      <c r="K69" s="133"/>
      <c r="M69" s="133"/>
      <c r="O69" s="133"/>
      <c r="Q69" s="133"/>
    </row>
    <row r="70" spans="1:17">
      <c r="A70" s="127" t="s">
        <v>90</v>
      </c>
      <c r="B70" s="128" t="s">
        <v>1672</v>
      </c>
      <c r="C70" s="120" t="s">
        <v>1881</v>
      </c>
      <c r="D70" s="120" t="s">
        <v>2061</v>
      </c>
      <c r="E70" s="129">
        <v>5.1645000000000003</v>
      </c>
      <c r="F70" s="130">
        <v>17.25</v>
      </c>
      <c r="G70" s="131">
        <v>1</v>
      </c>
      <c r="H70" s="130">
        <v>0.95</v>
      </c>
      <c r="I70" s="133"/>
      <c r="K70" s="133"/>
      <c r="M70" s="133"/>
      <c r="O70" s="133"/>
      <c r="Q70" s="133"/>
    </row>
    <row r="71" spans="1:17">
      <c r="A71" s="127" t="s">
        <v>1602</v>
      </c>
      <c r="B71" s="128" t="s">
        <v>1645</v>
      </c>
      <c r="C71" s="120" t="s">
        <v>1881</v>
      </c>
      <c r="D71" s="120" t="s">
        <v>2061</v>
      </c>
      <c r="E71" s="129">
        <v>1.9427000000000001</v>
      </c>
      <c r="F71" s="130">
        <v>2.4</v>
      </c>
      <c r="G71" s="131">
        <v>1</v>
      </c>
      <c r="H71" s="130">
        <v>0.8</v>
      </c>
      <c r="I71" s="133"/>
      <c r="K71" s="133"/>
      <c r="M71" s="133"/>
      <c r="O71" s="133"/>
      <c r="Q71" s="133"/>
    </row>
    <row r="72" spans="1:17">
      <c r="A72" s="127" t="s">
        <v>1603</v>
      </c>
      <c r="B72" s="128" t="s">
        <v>1645</v>
      </c>
      <c r="C72" s="120" t="s">
        <v>1881</v>
      </c>
      <c r="D72" s="120" t="s">
        <v>2061</v>
      </c>
      <c r="E72" s="129">
        <v>2.1972999999999998</v>
      </c>
      <c r="F72" s="130">
        <v>3.53</v>
      </c>
      <c r="G72" s="131">
        <v>1</v>
      </c>
      <c r="H72" s="130">
        <v>0.8</v>
      </c>
      <c r="I72" s="133"/>
      <c r="K72" s="133"/>
      <c r="M72" s="133"/>
      <c r="O72" s="133"/>
      <c r="Q72" s="133"/>
    </row>
    <row r="73" spans="1:17">
      <c r="A73" s="127" t="s">
        <v>1604</v>
      </c>
      <c r="B73" s="128" t="s">
        <v>1645</v>
      </c>
      <c r="C73" s="120" t="s">
        <v>1881</v>
      </c>
      <c r="D73" s="120" t="s">
        <v>2061</v>
      </c>
      <c r="E73" s="129">
        <v>3.6417000000000002</v>
      </c>
      <c r="F73" s="130">
        <v>8.06</v>
      </c>
      <c r="G73" s="131">
        <v>1</v>
      </c>
      <c r="H73" s="130">
        <v>0.95</v>
      </c>
      <c r="I73" s="133"/>
      <c r="K73" s="133"/>
      <c r="M73" s="133"/>
      <c r="O73" s="133"/>
      <c r="Q73" s="133"/>
    </row>
    <row r="74" spans="1:17">
      <c r="A74" s="127" t="s">
        <v>1605</v>
      </c>
      <c r="B74" s="128" t="s">
        <v>1645</v>
      </c>
      <c r="C74" s="120" t="s">
        <v>1881</v>
      </c>
      <c r="D74" s="120" t="s">
        <v>2061</v>
      </c>
      <c r="E74" s="129">
        <v>6.3642000000000003</v>
      </c>
      <c r="F74" s="130">
        <v>18.3</v>
      </c>
      <c r="G74" s="131">
        <v>1</v>
      </c>
      <c r="H74" s="130">
        <v>0.95</v>
      </c>
      <c r="I74" s="133"/>
      <c r="K74" s="133"/>
      <c r="M74" s="133"/>
      <c r="O74" s="133"/>
      <c r="Q74" s="133"/>
    </row>
    <row r="75" spans="1:17">
      <c r="A75" s="127" t="s">
        <v>1606</v>
      </c>
      <c r="B75" s="128" t="s">
        <v>1646</v>
      </c>
      <c r="C75" s="120" t="s">
        <v>1881</v>
      </c>
      <c r="D75" s="120" t="s">
        <v>2061</v>
      </c>
      <c r="E75" s="129">
        <v>2.2984</v>
      </c>
      <c r="F75" s="130">
        <v>2.5</v>
      </c>
      <c r="G75" s="131">
        <v>1</v>
      </c>
      <c r="H75" s="130">
        <v>0.8</v>
      </c>
      <c r="I75" s="133"/>
      <c r="K75" s="133"/>
      <c r="M75" s="133"/>
      <c r="O75" s="133"/>
      <c r="Q75" s="133"/>
    </row>
    <row r="76" spans="1:17">
      <c r="A76" s="127" t="s">
        <v>1607</v>
      </c>
      <c r="B76" s="128" t="s">
        <v>1646</v>
      </c>
      <c r="C76" s="120" t="s">
        <v>1881</v>
      </c>
      <c r="D76" s="120" t="s">
        <v>2061</v>
      </c>
      <c r="E76" s="129">
        <v>2.5958999999999999</v>
      </c>
      <c r="F76" s="130">
        <v>4.8499999999999996</v>
      </c>
      <c r="G76" s="131">
        <v>1</v>
      </c>
      <c r="H76" s="130">
        <v>0.8</v>
      </c>
      <c r="I76" s="133"/>
      <c r="K76" s="133"/>
      <c r="M76" s="133"/>
      <c r="O76" s="133"/>
      <c r="Q76" s="133"/>
    </row>
    <row r="77" spans="1:17">
      <c r="A77" s="127" t="s">
        <v>1608</v>
      </c>
      <c r="B77" s="128" t="s">
        <v>1646</v>
      </c>
      <c r="C77" s="120" t="s">
        <v>1881</v>
      </c>
      <c r="D77" s="120" t="s">
        <v>2061</v>
      </c>
      <c r="E77" s="129">
        <v>2.9205000000000001</v>
      </c>
      <c r="F77" s="130">
        <v>7.99</v>
      </c>
      <c r="G77" s="131">
        <v>1</v>
      </c>
      <c r="H77" s="130">
        <v>0.95</v>
      </c>
      <c r="I77" s="133"/>
      <c r="K77" s="133"/>
      <c r="M77" s="133"/>
      <c r="O77" s="133"/>
      <c r="Q77" s="133"/>
    </row>
    <row r="78" spans="1:17">
      <c r="A78" s="127" t="s">
        <v>1609</v>
      </c>
      <c r="B78" s="128" t="s">
        <v>1646</v>
      </c>
      <c r="C78" s="120" t="s">
        <v>1881</v>
      </c>
      <c r="D78" s="120" t="s">
        <v>2061</v>
      </c>
      <c r="E78" s="129">
        <v>4.4665999999999997</v>
      </c>
      <c r="F78" s="130">
        <v>12.14</v>
      </c>
      <c r="G78" s="131">
        <v>1</v>
      </c>
      <c r="H78" s="130">
        <v>0.95</v>
      </c>
      <c r="I78" s="133"/>
      <c r="K78" s="133"/>
      <c r="M78" s="133"/>
      <c r="O78" s="133"/>
      <c r="Q78" s="133"/>
    </row>
    <row r="79" spans="1:17">
      <c r="A79" s="127" t="s">
        <v>1610</v>
      </c>
      <c r="B79" s="128" t="s">
        <v>1673</v>
      </c>
      <c r="C79" s="120" t="s">
        <v>1881</v>
      </c>
      <c r="D79" s="120" t="s">
        <v>2061</v>
      </c>
      <c r="E79" s="129">
        <v>1.9887999999999999</v>
      </c>
      <c r="F79" s="130">
        <v>1.45</v>
      </c>
      <c r="G79" s="131">
        <v>1</v>
      </c>
      <c r="H79" s="130">
        <v>0.8</v>
      </c>
      <c r="I79" s="133"/>
      <c r="K79" s="133"/>
      <c r="M79" s="133"/>
      <c r="O79" s="133"/>
      <c r="Q79" s="133"/>
    </row>
    <row r="80" spans="1:17">
      <c r="A80" s="127" t="s">
        <v>1611</v>
      </c>
      <c r="B80" s="128" t="s">
        <v>1673</v>
      </c>
      <c r="C80" s="120" t="s">
        <v>1881</v>
      </c>
      <c r="D80" s="120" t="s">
        <v>2061</v>
      </c>
      <c r="E80" s="129">
        <v>2.7456</v>
      </c>
      <c r="F80" s="130">
        <v>3.78</v>
      </c>
      <c r="G80" s="131">
        <v>1</v>
      </c>
      <c r="H80" s="130">
        <v>0.8</v>
      </c>
      <c r="I80" s="133"/>
      <c r="K80" s="133"/>
      <c r="M80" s="133"/>
      <c r="O80" s="133"/>
      <c r="Q80" s="133"/>
    </row>
    <row r="81" spans="1:17">
      <c r="A81" s="127" t="s">
        <v>1612</v>
      </c>
      <c r="B81" s="128" t="s">
        <v>1673</v>
      </c>
      <c r="C81" s="120" t="s">
        <v>1881</v>
      </c>
      <c r="D81" s="120" t="s">
        <v>2061</v>
      </c>
      <c r="E81" s="129">
        <v>3.7284000000000002</v>
      </c>
      <c r="F81" s="130">
        <v>6.83</v>
      </c>
      <c r="G81" s="131">
        <v>1</v>
      </c>
      <c r="H81" s="130">
        <v>0.95</v>
      </c>
      <c r="I81" s="133"/>
      <c r="K81" s="133"/>
      <c r="M81" s="133"/>
      <c r="O81" s="133"/>
      <c r="Q81" s="133"/>
    </row>
    <row r="82" spans="1:17">
      <c r="A82" s="127" t="s">
        <v>1613</v>
      </c>
      <c r="B82" s="128" t="s">
        <v>1673</v>
      </c>
      <c r="C82" s="120" t="s">
        <v>1881</v>
      </c>
      <c r="D82" s="120" t="s">
        <v>2061</v>
      </c>
      <c r="E82" s="129">
        <v>5.0067000000000004</v>
      </c>
      <c r="F82" s="130">
        <v>10.1</v>
      </c>
      <c r="G82" s="131">
        <v>1</v>
      </c>
      <c r="H82" s="130">
        <v>0.95</v>
      </c>
      <c r="I82" s="133"/>
      <c r="K82" s="133"/>
      <c r="M82" s="133"/>
      <c r="O82" s="133"/>
      <c r="Q82" s="133"/>
    </row>
    <row r="83" spans="1:17">
      <c r="A83" s="127" t="s">
        <v>91</v>
      </c>
      <c r="B83" s="128" t="s">
        <v>1674</v>
      </c>
      <c r="C83" s="120" t="s">
        <v>1881</v>
      </c>
      <c r="D83" s="120" t="s">
        <v>2061</v>
      </c>
      <c r="E83" s="129">
        <v>1.0959000000000001</v>
      </c>
      <c r="F83" s="130">
        <v>5.23</v>
      </c>
      <c r="G83" s="131">
        <v>1</v>
      </c>
      <c r="H83" s="130">
        <v>0.8</v>
      </c>
      <c r="I83" s="133"/>
      <c r="K83" s="133"/>
      <c r="M83" s="133"/>
      <c r="O83" s="133"/>
      <c r="Q83" s="133"/>
    </row>
    <row r="84" spans="1:17">
      <c r="A84" s="127" t="s">
        <v>92</v>
      </c>
      <c r="B84" s="128" t="s">
        <v>1674</v>
      </c>
      <c r="C84" s="120" t="s">
        <v>1881</v>
      </c>
      <c r="D84" s="120" t="s">
        <v>2061</v>
      </c>
      <c r="E84" s="129">
        <v>1.4753000000000001</v>
      </c>
      <c r="F84" s="130">
        <v>8.83</v>
      </c>
      <c r="G84" s="131">
        <v>1</v>
      </c>
      <c r="H84" s="130">
        <v>0.8</v>
      </c>
      <c r="I84" s="133"/>
      <c r="K84" s="133"/>
      <c r="M84" s="133"/>
      <c r="O84" s="133"/>
      <c r="Q84" s="133"/>
    </row>
    <row r="85" spans="1:17">
      <c r="A85" s="127" t="s">
        <v>93</v>
      </c>
      <c r="B85" s="128" t="s">
        <v>1674</v>
      </c>
      <c r="C85" s="120" t="s">
        <v>1881</v>
      </c>
      <c r="D85" s="120" t="s">
        <v>2061</v>
      </c>
      <c r="E85" s="129">
        <v>2.0914000000000001</v>
      </c>
      <c r="F85" s="130">
        <v>12.88</v>
      </c>
      <c r="G85" s="131">
        <v>1</v>
      </c>
      <c r="H85" s="130">
        <v>0.95</v>
      </c>
      <c r="I85" s="133"/>
      <c r="K85" s="133"/>
      <c r="M85" s="133"/>
      <c r="O85" s="133"/>
      <c r="Q85" s="133"/>
    </row>
    <row r="86" spans="1:17">
      <c r="A86" s="127" t="s">
        <v>94</v>
      </c>
      <c r="B86" s="128" t="s">
        <v>1674</v>
      </c>
      <c r="C86" s="120" t="s">
        <v>1881</v>
      </c>
      <c r="D86" s="120" t="s">
        <v>2061</v>
      </c>
      <c r="E86" s="129">
        <v>2.9632000000000001</v>
      </c>
      <c r="F86" s="130">
        <v>14.23</v>
      </c>
      <c r="G86" s="131">
        <v>1</v>
      </c>
      <c r="H86" s="130">
        <v>0.95</v>
      </c>
      <c r="I86" s="133"/>
      <c r="K86" s="133"/>
      <c r="M86" s="133"/>
      <c r="O86" s="133"/>
      <c r="Q86" s="133"/>
    </row>
    <row r="87" spans="1:17">
      <c r="A87" s="127" t="s">
        <v>95</v>
      </c>
      <c r="B87" s="128" t="s">
        <v>1475</v>
      </c>
      <c r="C87" s="120" t="s">
        <v>1881</v>
      </c>
      <c r="D87" s="120" t="s">
        <v>2061</v>
      </c>
      <c r="E87" s="129">
        <v>0.91290000000000004</v>
      </c>
      <c r="F87" s="130">
        <v>2.5299999999999998</v>
      </c>
      <c r="G87" s="131">
        <v>1</v>
      </c>
      <c r="H87" s="130">
        <v>0.8</v>
      </c>
      <c r="I87" s="133"/>
      <c r="K87" s="133"/>
      <c r="M87" s="133"/>
      <c r="O87" s="133"/>
      <c r="Q87" s="133"/>
    </row>
    <row r="88" spans="1:17">
      <c r="A88" s="127" t="s">
        <v>96</v>
      </c>
      <c r="B88" s="128" t="s">
        <v>1475</v>
      </c>
      <c r="C88" s="120" t="s">
        <v>1881</v>
      </c>
      <c r="D88" s="120" t="s">
        <v>2061</v>
      </c>
      <c r="E88" s="129">
        <v>0.93710000000000004</v>
      </c>
      <c r="F88" s="130">
        <v>3.83</v>
      </c>
      <c r="G88" s="131">
        <v>1</v>
      </c>
      <c r="H88" s="130">
        <v>0.8</v>
      </c>
      <c r="I88" s="133"/>
      <c r="K88" s="133"/>
      <c r="M88" s="133"/>
      <c r="O88" s="133"/>
      <c r="Q88" s="133"/>
    </row>
    <row r="89" spans="1:17">
      <c r="A89" s="127" t="s">
        <v>97</v>
      </c>
      <c r="B89" s="128" t="s">
        <v>1475</v>
      </c>
      <c r="C89" s="120" t="s">
        <v>1881</v>
      </c>
      <c r="D89" s="120" t="s">
        <v>2061</v>
      </c>
      <c r="E89" s="129">
        <v>1.2827</v>
      </c>
      <c r="F89" s="130">
        <v>5.56</v>
      </c>
      <c r="G89" s="131">
        <v>1</v>
      </c>
      <c r="H89" s="130">
        <v>0.95</v>
      </c>
      <c r="I89" s="133"/>
      <c r="K89" s="133"/>
      <c r="M89" s="133"/>
      <c r="O89" s="133"/>
      <c r="Q89" s="133"/>
    </row>
    <row r="90" spans="1:17">
      <c r="A90" s="127" t="s">
        <v>98</v>
      </c>
      <c r="B90" s="128" t="s">
        <v>1475</v>
      </c>
      <c r="C90" s="120" t="s">
        <v>1881</v>
      </c>
      <c r="D90" s="120" t="s">
        <v>2061</v>
      </c>
      <c r="E90" s="129">
        <v>1.9841</v>
      </c>
      <c r="F90" s="130">
        <v>7.74</v>
      </c>
      <c r="G90" s="131">
        <v>1</v>
      </c>
      <c r="H90" s="130">
        <v>0.95</v>
      </c>
      <c r="I90" s="133"/>
      <c r="K90" s="133"/>
      <c r="M90" s="133"/>
      <c r="O90" s="133"/>
      <c r="Q90" s="133"/>
    </row>
    <row r="91" spans="1:17">
      <c r="A91" s="127" t="s">
        <v>99</v>
      </c>
      <c r="B91" s="128" t="s">
        <v>1675</v>
      </c>
      <c r="C91" s="120" t="s">
        <v>1881</v>
      </c>
      <c r="D91" s="120" t="s">
        <v>2061</v>
      </c>
      <c r="E91" s="129">
        <v>0.74099999999999999</v>
      </c>
      <c r="F91" s="130">
        <v>6.47</v>
      </c>
      <c r="G91" s="131">
        <v>1</v>
      </c>
      <c r="H91" s="130">
        <v>0.8</v>
      </c>
      <c r="I91" s="133"/>
      <c r="K91" s="133"/>
      <c r="M91" s="133"/>
      <c r="O91" s="133"/>
      <c r="Q91" s="133"/>
    </row>
    <row r="92" spans="1:17">
      <c r="A92" s="127" t="s">
        <v>100</v>
      </c>
      <c r="B92" s="128" t="s">
        <v>1675</v>
      </c>
      <c r="C92" s="120" t="s">
        <v>1881</v>
      </c>
      <c r="D92" s="120" t="s">
        <v>2061</v>
      </c>
      <c r="E92" s="129">
        <v>0.93420000000000003</v>
      </c>
      <c r="F92" s="130">
        <v>8.49</v>
      </c>
      <c r="G92" s="131">
        <v>1</v>
      </c>
      <c r="H92" s="130">
        <v>0.8</v>
      </c>
      <c r="I92" s="133"/>
      <c r="K92" s="133"/>
      <c r="M92" s="133"/>
      <c r="O92" s="133"/>
      <c r="Q92" s="133"/>
    </row>
    <row r="93" spans="1:17">
      <c r="A93" s="127" t="s">
        <v>101</v>
      </c>
      <c r="B93" s="128" t="s">
        <v>1675</v>
      </c>
      <c r="C93" s="120" t="s">
        <v>1881</v>
      </c>
      <c r="D93" s="120" t="s">
        <v>2061</v>
      </c>
      <c r="E93" s="129">
        <v>1.3854</v>
      </c>
      <c r="F93" s="130">
        <v>8.77</v>
      </c>
      <c r="G93" s="131">
        <v>1</v>
      </c>
      <c r="H93" s="130">
        <v>0.95</v>
      </c>
      <c r="I93" s="133"/>
      <c r="K93" s="133"/>
      <c r="M93" s="133"/>
      <c r="O93" s="133"/>
      <c r="Q93" s="133"/>
    </row>
    <row r="94" spans="1:17">
      <c r="A94" s="127" t="s">
        <v>102</v>
      </c>
      <c r="B94" s="128" t="s">
        <v>1675</v>
      </c>
      <c r="C94" s="120" t="s">
        <v>1881</v>
      </c>
      <c r="D94" s="120" t="s">
        <v>2061</v>
      </c>
      <c r="E94" s="129">
        <v>2.6364999999999998</v>
      </c>
      <c r="F94" s="130">
        <v>11.82</v>
      </c>
      <c r="G94" s="131">
        <v>1</v>
      </c>
      <c r="H94" s="130">
        <v>0.95</v>
      </c>
      <c r="I94" s="133"/>
      <c r="K94" s="133"/>
      <c r="M94" s="133"/>
      <c r="O94" s="133"/>
      <c r="Q94" s="133"/>
    </row>
    <row r="95" spans="1:17">
      <c r="A95" s="127" t="s">
        <v>103</v>
      </c>
      <c r="B95" s="128" t="s">
        <v>1676</v>
      </c>
      <c r="C95" s="120" t="s">
        <v>1881</v>
      </c>
      <c r="D95" s="120" t="s">
        <v>2061</v>
      </c>
      <c r="E95" s="129">
        <v>0.9597</v>
      </c>
      <c r="F95" s="130">
        <v>3.96</v>
      </c>
      <c r="G95" s="131">
        <v>1</v>
      </c>
      <c r="H95" s="130">
        <v>0.8</v>
      </c>
      <c r="I95" s="133"/>
      <c r="K95" s="133"/>
      <c r="M95" s="133"/>
      <c r="O95" s="133"/>
      <c r="Q95" s="133"/>
    </row>
    <row r="96" spans="1:17">
      <c r="A96" s="127" t="s">
        <v>104</v>
      </c>
      <c r="B96" s="128" t="s">
        <v>1676</v>
      </c>
      <c r="C96" s="120" t="s">
        <v>1881</v>
      </c>
      <c r="D96" s="120" t="s">
        <v>2061</v>
      </c>
      <c r="E96" s="129">
        <v>1.3289</v>
      </c>
      <c r="F96" s="130">
        <v>5.97</v>
      </c>
      <c r="G96" s="131">
        <v>1</v>
      </c>
      <c r="H96" s="130">
        <v>0.8</v>
      </c>
      <c r="I96" s="133"/>
      <c r="K96" s="133"/>
      <c r="M96" s="133"/>
      <c r="O96" s="133"/>
      <c r="Q96" s="133"/>
    </row>
    <row r="97" spans="1:17">
      <c r="A97" s="127" t="s">
        <v>105</v>
      </c>
      <c r="B97" s="128" t="s">
        <v>1676</v>
      </c>
      <c r="C97" s="120" t="s">
        <v>1881</v>
      </c>
      <c r="D97" s="120" t="s">
        <v>2061</v>
      </c>
      <c r="E97" s="129">
        <v>1.9611000000000001</v>
      </c>
      <c r="F97" s="130">
        <v>9.0399999999999991</v>
      </c>
      <c r="G97" s="131">
        <v>1</v>
      </c>
      <c r="H97" s="130">
        <v>0.95</v>
      </c>
      <c r="I97" s="133"/>
      <c r="K97" s="133"/>
      <c r="M97" s="133"/>
      <c r="O97" s="133"/>
      <c r="Q97" s="133"/>
    </row>
    <row r="98" spans="1:17">
      <c r="A98" s="127" t="s">
        <v>106</v>
      </c>
      <c r="B98" s="128" t="s">
        <v>1676</v>
      </c>
      <c r="C98" s="120" t="s">
        <v>1881</v>
      </c>
      <c r="D98" s="120" t="s">
        <v>2061</v>
      </c>
      <c r="E98" s="129">
        <v>3.7366000000000001</v>
      </c>
      <c r="F98" s="130">
        <v>15.83</v>
      </c>
      <c r="G98" s="131">
        <v>1</v>
      </c>
      <c r="H98" s="130">
        <v>0.95</v>
      </c>
      <c r="I98" s="133"/>
      <c r="K98" s="133"/>
      <c r="M98" s="133"/>
      <c r="O98" s="133"/>
      <c r="Q98" s="133"/>
    </row>
    <row r="99" spans="1:17">
      <c r="A99" s="127" t="s">
        <v>107</v>
      </c>
      <c r="B99" s="128" t="s">
        <v>1476</v>
      </c>
      <c r="C99" s="120" t="s">
        <v>1881</v>
      </c>
      <c r="D99" s="120" t="s">
        <v>2061</v>
      </c>
      <c r="E99" s="129">
        <v>0.9103</v>
      </c>
      <c r="F99" s="130">
        <v>3.29</v>
      </c>
      <c r="G99" s="131">
        <v>1</v>
      </c>
      <c r="H99" s="130">
        <v>0.8</v>
      </c>
      <c r="I99" s="133"/>
      <c r="K99" s="133"/>
      <c r="M99" s="133"/>
      <c r="O99" s="133"/>
      <c r="Q99" s="133"/>
    </row>
    <row r="100" spans="1:17">
      <c r="A100" s="127" t="s">
        <v>108</v>
      </c>
      <c r="B100" s="128" t="s">
        <v>1476</v>
      </c>
      <c r="C100" s="120" t="s">
        <v>1881</v>
      </c>
      <c r="D100" s="120" t="s">
        <v>2061</v>
      </c>
      <c r="E100" s="129">
        <v>1.2204999999999999</v>
      </c>
      <c r="F100" s="130">
        <v>4.41</v>
      </c>
      <c r="G100" s="131">
        <v>1</v>
      </c>
      <c r="H100" s="130">
        <v>0.8</v>
      </c>
      <c r="I100" s="133"/>
      <c r="K100" s="133"/>
      <c r="M100" s="133"/>
      <c r="O100" s="133"/>
      <c r="Q100" s="133"/>
    </row>
    <row r="101" spans="1:17">
      <c r="A101" s="127" t="s">
        <v>109</v>
      </c>
      <c r="B101" s="128" t="s">
        <v>1476</v>
      </c>
      <c r="C101" s="120" t="s">
        <v>1881</v>
      </c>
      <c r="D101" s="120" t="s">
        <v>2061</v>
      </c>
      <c r="E101" s="129">
        <v>1.7337</v>
      </c>
      <c r="F101" s="130">
        <v>5.82</v>
      </c>
      <c r="G101" s="131">
        <v>1</v>
      </c>
      <c r="H101" s="130">
        <v>0.95</v>
      </c>
      <c r="I101" s="133"/>
      <c r="K101" s="133"/>
      <c r="M101" s="133"/>
      <c r="O101" s="133"/>
      <c r="Q101" s="133"/>
    </row>
    <row r="102" spans="1:17">
      <c r="A102" s="127" t="s">
        <v>110</v>
      </c>
      <c r="B102" s="128" t="s">
        <v>1476</v>
      </c>
      <c r="C102" s="120" t="s">
        <v>1881</v>
      </c>
      <c r="D102" s="120" t="s">
        <v>2061</v>
      </c>
      <c r="E102" s="129">
        <v>2.2082000000000002</v>
      </c>
      <c r="F102" s="130">
        <v>6.51</v>
      </c>
      <c r="G102" s="131">
        <v>1</v>
      </c>
      <c r="H102" s="130">
        <v>0.95</v>
      </c>
      <c r="I102" s="133"/>
      <c r="K102" s="133"/>
      <c r="M102" s="133"/>
      <c r="O102" s="133"/>
      <c r="Q102" s="133"/>
    </row>
    <row r="103" spans="1:17">
      <c r="A103" s="127" t="s">
        <v>111</v>
      </c>
      <c r="B103" s="128" t="s">
        <v>1677</v>
      </c>
      <c r="C103" s="120" t="s">
        <v>1881</v>
      </c>
      <c r="D103" s="120" t="s">
        <v>2061</v>
      </c>
      <c r="E103" s="129">
        <v>0.79520000000000002</v>
      </c>
      <c r="F103" s="130">
        <v>2.2999999999999998</v>
      </c>
      <c r="G103" s="131">
        <v>1</v>
      </c>
      <c r="H103" s="130">
        <v>0.8</v>
      </c>
      <c r="I103" s="133"/>
      <c r="K103" s="133"/>
      <c r="M103" s="133"/>
      <c r="O103" s="133"/>
      <c r="Q103" s="133"/>
    </row>
    <row r="104" spans="1:17">
      <c r="A104" s="127" t="s">
        <v>112</v>
      </c>
      <c r="B104" s="128" t="s">
        <v>1677</v>
      </c>
      <c r="C104" s="120" t="s">
        <v>1881</v>
      </c>
      <c r="D104" s="120" t="s">
        <v>2061</v>
      </c>
      <c r="E104" s="129">
        <v>1.0245</v>
      </c>
      <c r="F104" s="130">
        <v>3.39</v>
      </c>
      <c r="G104" s="131">
        <v>1</v>
      </c>
      <c r="H104" s="130">
        <v>0.8</v>
      </c>
      <c r="I104" s="133"/>
      <c r="K104" s="133"/>
      <c r="M104" s="133"/>
      <c r="O104" s="133"/>
      <c r="Q104" s="133"/>
    </row>
    <row r="105" spans="1:17">
      <c r="A105" s="127" t="s">
        <v>113</v>
      </c>
      <c r="B105" s="128" t="s">
        <v>1677</v>
      </c>
      <c r="C105" s="120" t="s">
        <v>1881</v>
      </c>
      <c r="D105" s="120" t="s">
        <v>2061</v>
      </c>
      <c r="E105" s="129">
        <v>1.4515</v>
      </c>
      <c r="F105" s="130">
        <v>5.56</v>
      </c>
      <c r="G105" s="131">
        <v>1</v>
      </c>
      <c r="H105" s="130">
        <v>0.95</v>
      </c>
      <c r="I105" s="133"/>
      <c r="K105" s="133"/>
      <c r="M105" s="133"/>
      <c r="O105" s="133"/>
      <c r="Q105" s="133"/>
    </row>
    <row r="106" spans="1:17">
      <c r="A106" s="127" t="s">
        <v>114</v>
      </c>
      <c r="B106" s="128" t="s">
        <v>1677</v>
      </c>
      <c r="C106" s="120" t="s">
        <v>1881</v>
      </c>
      <c r="D106" s="120" t="s">
        <v>2061</v>
      </c>
      <c r="E106" s="129">
        <v>2.4230999999999998</v>
      </c>
      <c r="F106" s="130">
        <v>8.6999999999999993</v>
      </c>
      <c r="G106" s="131">
        <v>1</v>
      </c>
      <c r="H106" s="130">
        <v>0.95</v>
      </c>
      <c r="I106" s="133"/>
      <c r="K106" s="133"/>
      <c r="M106" s="133"/>
      <c r="O106" s="133"/>
      <c r="Q106" s="133"/>
    </row>
    <row r="107" spans="1:17">
      <c r="A107" s="127" t="s">
        <v>115</v>
      </c>
      <c r="B107" s="128" t="s">
        <v>1678</v>
      </c>
      <c r="C107" s="120" t="s">
        <v>1881</v>
      </c>
      <c r="D107" s="120" t="s">
        <v>2061</v>
      </c>
      <c r="E107" s="129">
        <v>0.81269999999999998</v>
      </c>
      <c r="F107" s="130">
        <v>1.92</v>
      </c>
      <c r="G107" s="131">
        <v>1</v>
      </c>
      <c r="H107" s="130">
        <v>0.8</v>
      </c>
      <c r="I107" s="133"/>
      <c r="K107" s="133"/>
      <c r="M107" s="133"/>
      <c r="O107" s="133"/>
      <c r="Q107" s="133"/>
    </row>
    <row r="108" spans="1:17">
      <c r="A108" s="127" t="s">
        <v>116</v>
      </c>
      <c r="B108" s="128" t="s">
        <v>1678</v>
      </c>
      <c r="C108" s="120" t="s">
        <v>1881</v>
      </c>
      <c r="D108" s="120" t="s">
        <v>2061</v>
      </c>
      <c r="E108" s="129">
        <v>0.93279999999999996</v>
      </c>
      <c r="F108" s="130">
        <v>2.58</v>
      </c>
      <c r="G108" s="131">
        <v>1</v>
      </c>
      <c r="H108" s="130">
        <v>0.8</v>
      </c>
      <c r="I108" s="133"/>
      <c r="K108" s="133"/>
      <c r="M108" s="133"/>
      <c r="O108" s="133"/>
      <c r="Q108" s="133"/>
    </row>
    <row r="109" spans="1:17">
      <c r="A109" s="127" t="s">
        <v>117</v>
      </c>
      <c r="B109" s="128" t="s">
        <v>1678</v>
      </c>
      <c r="C109" s="120" t="s">
        <v>1881</v>
      </c>
      <c r="D109" s="120" t="s">
        <v>2061</v>
      </c>
      <c r="E109" s="129">
        <v>1.2103999999999999</v>
      </c>
      <c r="F109" s="130">
        <v>3.7</v>
      </c>
      <c r="G109" s="131">
        <v>1</v>
      </c>
      <c r="H109" s="130">
        <v>0.95</v>
      </c>
      <c r="I109" s="133"/>
      <c r="K109" s="133"/>
      <c r="M109" s="133"/>
      <c r="O109" s="133"/>
      <c r="Q109" s="133"/>
    </row>
    <row r="110" spans="1:17">
      <c r="A110" s="127" t="s">
        <v>118</v>
      </c>
      <c r="B110" s="128" t="s">
        <v>1678</v>
      </c>
      <c r="C110" s="120" t="s">
        <v>1881</v>
      </c>
      <c r="D110" s="120" t="s">
        <v>2061</v>
      </c>
      <c r="E110" s="129">
        <v>2.4089</v>
      </c>
      <c r="F110" s="130">
        <v>8.4</v>
      </c>
      <c r="G110" s="131">
        <v>1</v>
      </c>
      <c r="H110" s="130">
        <v>0.95</v>
      </c>
      <c r="I110" s="133"/>
      <c r="K110" s="133"/>
      <c r="M110" s="133"/>
      <c r="O110" s="133"/>
      <c r="Q110" s="133"/>
    </row>
    <row r="111" spans="1:17">
      <c r="A111" s="127" t="s">
        <v>119</v>
      </c>
      <c r="B111" s="128" t="s">
        <v>1477</v>
      </c>
      <c r="C111" s="120" t="s">
        <v>1881</v>
      </c>
      <c r="D111" s="120" t="s">
        <v>2061</v>
      </c>
      <c r="E111" s="129">
        <v>0.74580000000000002</v>
      </c>
      <c r="F111" s="130">
        <v>1.74</v>
      </c>
      <c r="G111" s="131">
        <v>1</v>
      </c>
      <c r="H111" s="130">
        <v>0.8</v>
      </c>
      <c r="I111" s="133"/>
      <c r="K111" s="133"/>
      <c r="M111" s="133"/>
      <c r="O111" s="133"/>
      <c r="Q111" s="133"/>
    </row>
    <row r="112" spans="1:17">
      <c r="A112" s="127" t="s">
        <v>120</v>
      </c>
      <c r="B112" s="128" t="s">
        <v>1477</v>
      </c>
      <c r="C112" s="120" t="s">
        <v>1881</v>
      </c>
      <c r="D112" s="120" t="s">
        <v>2061</v>
      </c>
      <c r="E112" s="129">
        <v>0.83560000000000001</v>
      </c>
      <c r="F112" s="130">
        <v>2.31</v>
      </c>
      <c r="G112" s="131">
        <v>1</v>
      </c>
      <c r="H112" s="130">
        <v>0.8</v>
      </c>
      <c r="I112" s="133"/>
      <c r="K112" s="133"/>
      <c r="M112" s="133"/>
      <c r="O112" s="133"/>
      <c r="Q112" s="133"/>
    </row>
    <row r="113" spans="1:17">
      <c r="A113" s="127" t="s">
        <v>121</v>
      </c>
      <c r="B113" s="128" t="s">
        <v>1477</v>
      </c>
      <c r="C113" s="120" t="s">
        <v>1881</v>
      </c>
      <c r="D113" s="120" t="s">
        <v>2061</v>
      </c>
      <c r="E113" s="129">
        <v>1.0553999999999999</v>
      </c>
      <c r="F113" s="130">
        <v>3.51</v>
      </c>
      <c r="G113" s="131">
        <v>1</v>
      </c>
      <c r="H113" s="130">
        <v>0.95</v>
      </c>
      <c r="I113" s="133"/>
      <c r="K113" s="133"/>
      <c r="M113" s="133"/>
      <c r="O113" s="133"/>
      <c r="Q113" s="133"/>
    </row>
    <row r="114" spans="1:17">
      <c r="A114" s="127" t="s">
        <v>122</v>
      </c>
      <c r="B114" s="128" t="s">
        <v>1477</v>
      </c>
      <c r="C114" s="120" t="s">
        <v>1881</v>
      </c>
      <c r="D114" s="120" t="s">
        <v>2061</v>
      </c>
      <c r="E114" s="129">
        <v>1.9180999999999999</v>
      </c>
      <c r="F114" s="130">
        <v>7.39</v>
      </c>
      <c r="G114" s="131">
        <v>1</v>
      </c>
      <c r="H114" s="130">
        <v>0.95</v>
      </c>
      <c r="I114" s="133"/>
      <c r="K114" s="133"/>
      <c r="M114" s="133"/>
      <c r="O114" s="133"/>
      <c r="Q114" s="133"/>
    </row>
    <row r="115" spans="1:17">
      <c r="A115" s="127" t="s">
        <v>123</v>
      </c>
      <c r="B115" s="128" t="s">
        <v>1679</v>
      </c>
      <c r="C115" s="120" t="s">
        <v>1881</v>
      </c>
      <c r="D115" s="120" t="s">
        <v>2061</v>
      </c>
      <c r="E115" s="129">
        <v>0.73319999999999996</v>
      </c>
      <c r="F115" s="130">
        <v>2.56</v>
      </c>
      <c r="G115" s="131">
        <v>1</v>
      </c>
      <c r="H115" s="130">
        <v>0.8</v>
      </c>
      <c r="I115" s="133"/>
      <c r="K115" s="133"/>
      <c r="M115" s="133"/>
      <c r="O115" s="133"/>
      <c r="Q115" s="133"/>
    </row>
    <row r="116" spans="1:17">
      <c r="A116" s="127" t="s">
        <v>124</v>
      </c>
      <c r="B116" s="128" t="s">
        <v>1679</v>
      </c>
      <c r="C116" s="120" t="s">
        <v>1881</v>
      </c>
      <c r="D116" s="120" t="s">
        <v>2061</v>
      </c>
      <c r="E116" s="129">
        <v>0.82520000000000004</v>
      </c>
      <c r="F116" s="130">
        <v>3.61</v>
      </c>
      <c r="G116" s="131">
        <v>1</v>
      </c>
      <c r="H116" s="130">
        <v>0.8</v>
      </c>
      <c r="I116" s="133"/>
      <c r="K116" s="133"/>
      <c r="M116" s="133"/>
      <c r="O116" s="133"/>
      <c r="Q116" s="133"/>
    </row>
    <row r="117" spans="1:17">
      <c r="A117" s="127" t="s">
        <v>125</v>
      </c>
      <c r="B117" s="128" t="s">
        <v>1679</v>
      </c>
      <c r="C117" s="120" t="s">
        <v>1881</v>
      </c>
      <c r="D117" s="120" t="s">
        <v>2061</v>
      </c>
      <c r="E117" s="129">
        <v>1.1474</v>
      </c>
      <c r="F117" s="130">
        <v>5.5</v>
      </c>
      <c r="G117" s="131">
        <v>1</v>
      </c>
      <c r="H117" s="130">
        <v>0.95</v>
      </c>
      <c r="I117" s="133"/>
      <c r="K117" s="133"/>
      <c r="M117" s="133"/>
      <c r="O117" s="133"/>
      <c r="Q117" s="133"/>
    </row>
    <row r="118" spans="1:17">
      <c r="A118" s="127" t="s">
        <v>126</v>
      </c>
      <c r="B118" s="128" t="s">
        <v>1679</v>
      </c>
      <c r="C118" s="120" t="s">
        <v>1881</v>
      </c>
      <c r="D118" s="120" t="s">
        <v>2061</v>
      </c>
      <c r="E118" s="129">
        <v>2.2604000000000002</v>
      </c>
      <c r="F118" s="130">
        <v>11.6</v>
      </c>
      <c r="G118" s="131">
        <v>1</v>
      </c>
      <c r="H118" s="130">
        <v>0.95</v>
      </c>
      <c r="I118" s="133"/>
      <c r="K118" s="133"/>
      <c r="M118" s="133"/>
      <c r="O118" s="133"/>
      <c r="Q118" s="133"/>
    </row>
    <row r="119" spans="1:17">
      <c r="A119" s="127" t="s">
        <v>127</v>
      </c>
      <c r="B119" s="128" t="s">
        <v>1680</v>
      </c>
      <c r="C119" s="120" t="s">
        <v>1881</v>
      </c>
      <c r="D119" s="120" t="s">
        <v>2061</v>
      </c>
      <c r="E119" s="129">
        <v>1.0172000000000001</v>
      </c>
      <c r="F119" s="130">
        <v>5.88</v>
      </c>
      <c r="G119" s="131">
        <v>1</v>
      </c>
      <c r="H119" s="130">
        <v>0.8</v>
      </c>
      <c r="I119" s="133"/>
      <c r="K119" s="133"/>
      <c r="M119" s="133"/>
      <c r="O119" s="133"/>
      <c r="Q119" s="133"/>
    </row>
    <row r="120" spans="1:17">
      <c r="A120" s="127" t="s">
        <v>128</v>
      </c>
      <c r="B120" s="128" t="s">
        <v>1680</v>
      </c>
      <c r="C120" s="120" t="s">
        <v>1881</v>
      </c>
      <c r="D120" s="120" t="s">
        <v>2061</v>
      </c>
      <c r="E120" s="129">
        <v>2.1261999999999999</v>
      </c>
      <c r="F120" s="130">
        <v>7.77</v>
      </c>
      <c r="G120" s="131">
        <v>1</v>
      </c>
      <c r="H120" s="130">
        <v>0.8</v>
      </c>
      <c r="I120" s="133"/>
      <c r="K120" s="133"/>
      <c r="M120" s="133"/>
      <c r="O120" s="133"/>
      <c r="Q120" s="133"/>
    </row>
    <row r="121" spans="1:17">
      <c r="A121" s="127" t="s">
        <v>129</v>
      </c>
      <c r="B121" s="128" t="s">
        <v>1680</v>
      </c>
      <c r="C121" s="120" t="s">
        <v>1881</v>
      </c>
      <c r="D121" s="120" t="s">
        <v>2061</v>
      </c>
      <c r="E121" s="129">
        <v>2.4218000000000002</v>
      </c>
      <c r="F121" s="130">
        <v>11.2</v>
      </c>
      <c r="G121" s="131">
        <v>1</v>
      </c>
      <c r="H121" s="130">
        <v>0.95</v>
      </c>
      <c r="I121" s="133"/>
      <c r="K121" s="133"/>
      <c r="M121" s="133"/>
      <c r="O121" s="133"/>
      <c r="Q121" s="133"/>
    </row>
    <row r="122" spans="1:17">
      <c r="A122" s="127" t="s">
        <v>130</v>
      </c>
      <c r="B122" s="128" t="s">
        <v>1680</v>
      </c>
      <c r="C122" s="120" t="s">
        <v>1881</v>
      </c>
      <c r="D122" s="120" t="s">
        <v>2061</v>
      </c>
      <c r="E122" s="129">
        <v>3.9417</v>
      </c>
      <c r="F122" s="130">
        <v>15.21</v>
      </c>
      <c r="G122" s="131">
        <v>1</v>
      </c>
      <c r="H122" s="130">
        <v>0.95</v>
      </c>
      <c r="I122" s="133"/>
      <c r="K122" s="133"/>
      <c r="M122" s="133"/>
      <c r="O122" s="133"/>
      <c r="Q122" s="133"/>
    </row>
    <row r="123" spans="1:17">
      <c r="A123" s="127" t="s">
        <v>131</v>
      </c>
      <c r="B123" s="128" t="s">
        <v>1681</v>
      </c>
      <c r="C123" s="120" t="s">
        <v>1881</v>
      </c>
      <c r="D123" s="120" t="s">
        <v>2061</v>
      </c>
      <c r="E123" s="129">
        <v>0.75180000000000002</v>
      </c>
      <c r="F123" s="130">
        <v>3.4</v>
      </c>
      <c r="G123" s="131">
        <v>1</v>
      </c>
      <c r="H123" s="130">
        <v>0.8</v>
      </c>
      <c r="I123" s="133"/>
      <c r="K123" s="133"/>
      <c r="M123" s="133"/>
      <c r="O123" s="133"/>
      <c r="Q123" s="133"/>
    </row>
    <row r="124" spans="1:17">
      <c r="A124" s="127" t="s">
        <v>132</v>
      </c>
      <c r="B124" s="128" t="s">
        <v>1681</v>
      </c>
      <c r="C124" s="120" t="s">
        <v>1881</v>
      </c>
      <c r="D124" s="120" t="s">
        <v>2061</v>
      </c>
      <c r="E124" s="129">
        <v>1.4338</v>
      </c>
      <c r="F124" s="130">
        <v>5.59</v>
      </c>
      <c r="G124" s="131">
        <v>1</v>
      </c>
      <c r="H124" s="130">
        <v>0.8</v>
      </c>
      <c r="I124" s="133"/>
      <c r="K124" s="133"/>
      <c r="M124" s="133"/>
      <c r="O124" s="133"/>
      <c r="Q124" s="133"/>
    </row>
    <row r="125" spans="1:17">
      <c r="A125" s="127" t="s">
        <v>133</v>
      </c>
      <c r="B125" s="128" t="s">
        <v>1681</v>
      </c>
      <c r="C125" s="120" t="s">
        <v>1881</v>
      </c>
      <c r="D125" s="120" t="s">
        <v>2061</v>
      </c>
      <c r="E125" s="129">
        <v>2.2949000000000002</v>
      </c>
      <c r="F125" s="130">
        <v>9.27</v>
      </c>
      <c r="G125" s="131">
        <v>1</v>
      </c>
      <c r="H125" s="130">
        <v>0.95</v>
      </c>
      <c r="I125" s="133"/>
      <c r="K125" s="133"/>
      <c r="M125" s="133"/>
      <c r="O125" s="133"/>
      <c r="Q125" s="133"/>
    </row>
    <row r="126" spans="1:17">
      <c r="A126" s="127" t="s">
        <v>134</v>
      </c>
      <c r="B126" s="128" t="s">
        <v>1681</v>
      </c>
      <c r="C126" s="120" t="s">
        <v>1881</v>
      </c>
      <c r="D126" s="120" t="s">
        <v>2061</v>
      </c>
      <c r="E126" s="129">
        <v>4.4648000000000003</v>
      </c>
      <c r="F126" s="130">
        <v>15.57</v>
      </c>
      <c r="G126" s="131">
        <v>1</v>
      </c>
      <c r="H126" s="130">
        <v>0.95</v>
      </c>
      <c r="I126" s="133"/>
      <c r="K126" s="133"/>
      <c r="M126" s="133"/>
      <c r="O126" s="133"/>
      <c r="Q126" s="133"/>
    </row>
    <row r="127" spans="1:17">
      <c r="A127" s="127" t="s">
        <v>135</v>
      </c>
      <c r="B127" s="128" t="s">
        <v>1478</v>
      </c>
      <c r="C127" s="120" t="s">
        <v>1881</v>
      </c>
      <c r="D127" s="120" t="s">
        <v>2061</v>
      </c>
      <c r="E127" s="129">
        <v>0.54430000000000001</v>
      </c>
      <c r="F127" s="130">
        <v>2.46</v>
      </c>
      <c r="G127" s="131">
        <v>1</v>
      </c>
      <c r="H127" s="130">
        <v>0.8</v>
      </c>
      <c r="I127" s="133"/>
      <c r="K127" s="133"/>
      <c r="M127" s="133"/>
      <c r="O127" s="133"/>
      <c r="Q127" s="133"/>
    </row>
    <row r="128" spans="1:17">
      <c r="A128" s="127" t="s">
        <v>136</v>
      </c>
      <c r="B128" s="128" t="s">
        <v>1478</v>
      </c>
      <c r="C128" s="120" t="s">
        <v>1881</v>
      </c>
      <c r="D128" s="120" t="s">
        <v>2061</v>
      </c>
      <c r="E128" s="129">
        <v>0.76629999999999998</v>
      </c>
      <c r="F128" s="130">
        <v>3.58</v>
      </c>
      <c r="G128" s="131">
        <v>1</v>
      </c>
      <c r="H128" s="130">
        <v>0.8</v>
      </c>
      <c r="I128" s="133"/>
      <c r="K128" s="133"/>
      <c r="M128" s="133"/>
      <c r="O128" s="133"/>
      <c r="Q128" s="133"/>
    </row>
    <row r="129" spans="1:17">
      <c r="A129" s="127" t="s">
        <v>137</v>
      </c>
      <c r="B129" s="128" t="s">
        <v>1478</v>
      </c>
      <c r="C129" s="120" t="s">
        <v>1881</v>
      </c>
      <c r="D129" s="120" t="s">
        <v>2061</v>
      </c>
      <c r="E129" s="129">
        <v>1.367</v>
      </c>
      <c r="F129" s="130">
        <v>6.38</v>
      </c>
      <c r="G129" s="131">
        <v>1</v>
      </c>
      <c r="H129" s="130">
        <v>0.95</v>
      </c>
      <c r="I129" s="133"/>
      <c r="K129" s="133"/>
      <c r="M129" s="133"/>
      <c r="O129" s="133"/>
      <c r="Q129" s="133"/>
    </row>
    <row r="130" spans="1:17">
      <c r="A130" s="127" t="s">
        <v>138</v>
      </c>
      <c r="B130" s="128" t="s">
        <v>1478</v>
      </c>
      <c r="C130" s="120" t="s">
        <v>1881</v>
      </c>
      <c r="D130" s="120" t="s">
        <v>2061</v>
      </c>
      <c r="E130" s="129">
        <v>2.6311</v>
      </c>
      <c r="F130" s="130">
        <v>11.96</v>
      </c>
      <c r="G130" s="131">
        <v>1</v>
      </c>
      <c r="H130" s="130">
        <v>0.95</v>
      </c>
      <c r="I130" s="133"/>
      <c r="K130" s="133"/>
      <c r="M130" s="133"/>
      <c r="O130" s="133"/>
      <c r="Q130" s="133"/>
    </row>
    <row r="131" spans="1:17">
      <c r="A131" s="127" t="s">
        <v>139</v>
      </c>
      <c r="B131" s="128" t="s">
        <v>1479</v>
      </c>
      <c r="C131" s="120" t="s">
        <v>1881</v>
      </c>
      <c r="D131" s="120" t="s">
        <v>2061</v>
      </c>
      <c r="E131" s="129">
        <v>0.65880000000000005</v>
      </c>
      <c r="F131" s="130">
        <v>2.02</v>
      </c>
      <c r="G131" s="131">
        <v>1</v>
      </c>
      <c r="H131" s="130">
        <v>0.8</v>
      </c>
      <c r="I131" s="133"/>
      <c r="K131" s="133"/>
      <c r="M131" s="133"/>
      <c r="O131" s="133"/>
      <c r="Q131" s="133"/>
    </row>
    <row r="132" spans="1:17">
      <c r="A132" s="127" t="s">
        <v>140</v>
      </c>
      <c r="B132" s="128" t="s">
        <v>1479</v>
      </c>
      <c r="C132" s="120" t="s">
        <v>1881</v>
      </c>
      <c r="D132" s="120" t="s">
        <v>2061</v>
      </c>
      <c r="E132" s="129">
        <v>0.73699999999999999</v>
      </c>
      <c r="F132" s="130">
        <v>3.28</v>
      </c>
      <c r="G132" s="131">
        <v>1</v>
      </c>
      <c r="H132" s="130">
        <v>0.8</v>
      </c>
      <c r="I132" s="133"/>
      <c r="K132" s="133"/>
      <c r="M132" s="133"/>
      <c r="O132" s="133"/>
      <c r="Q132" s="133"/>
    </row>
    <row r="133" spans="1:17">
      <c r="A133" s="127" t="s">
        <v>141</v>
      </c>
      <c r="B133" s="128" t="s">
        <v>1479</v>
      </c>
      <c r="C133" s="120" t="s">
        <v>1881</v>
      </c>
      <c r="D133" s="120" t="s">
        <v>2061</v>
      </c>
      <c r="E133" s="129">
        <v>1.0056</v>
      </c>
      <c r="F133" s="130">
        <v>5.05</v>
      </c>
      <c r="G133" s="131">
        <v>1</v>
      </c>
      <c r="H133" s="130">
        <v>0.95</v>
      </c>
      <c r="I133" s="133"/>
      <c r="K133" s="133"/>
      <c r="M133" s="133"/>
      <c r="O133" s="133"/>
      <c r="Q133" s="133"/>
    </row>
    <row r="134" spans="1:17">
      <c r="A134" s="127" t="s">
        <v>142</v>
      </c>
      <c r="B134" s="128" t="s">
        <v>1479</v>
      </c>
      <c r="C134" s="120" t="s">
        <v>1881</v>
      </c>
      <c r="D134" s="120" t="s">
        <v>2061</v>
      </c>
      <c r="E134" s="129">
        <v>2.1882999999999999</v>
      </c>
      <c r="F134" s="130">
        <v>9.57</v>
      </c>
      <c r="G134" s="131">
        <v>1</v>
      </c>
      <c r="H134" s="130">
        <v>0.95</v>
      </c>
      <c r="I134" s="133"/>
      <c r="K134" s="133"/>
      <c r="M134" s="133"/>
      <c r="O134" s="133"/>
      <c r="Q134" s="133"/>
    </row>
    <row r="135" spans="1:17">
      <c r="A135" s="127" t="s">
        <v>143</v>
      </c>
      <c r="B135" s="128" t="s">
        <v>1480</v>
      </c>
      <c r="C135" s="120" t="s">
        <v>1881</v>
      </c>
      <c r="D135" s="120" t="s">
        <v>2061</v>
      </c>
      <c r="E135" s="129">
        <v>0.59179999999999999</v>
      </c>
      <c r="F135" s="130">
        <v>2.2400000000000002</v>
      </c>
      <c r="G135" s="131">
        <v>1</v>
      </c>
      <c r="H135" s="130">
        <v>0.8</v>
      </c>
      <c r="I135" s="133"/>
      <c r="K135" s="133"/>
      <c r="M135" s="133"/>
      <c r="O135" s="133"/>
      <c r="Q135" s="133"/>
    </row>
    <row r="136" spans="1:17">
      <c r="A136" s="127" t="s">
        <v>144</v>
      </c>
      <c r="B136" s="128" t="s">
        <v>1480</v>
      </c>
      <c r="C136" s="120" t="s">
        <v>1881</v>
      </c>
      <c r="D136" s="120" t="s">
        <v>2061</v>
      </c>
      <c r="E136" s="129">
        <v>0.73770000000000002</v>
      </c>
      <c r="F136" s="130">
        <v>2.8</v>
      </c>
      <c r="G136" s="131">
        <v>1</v>
      </c>
      <c r="H136" s="130">
        <v>0.8</v>
      </c>
      <c r="I136" s="133"/>
      <c r="K136" s="133"/>
      <c r="M136" s="133"/>
      <c r="O136" s="133"/>
      <c r="Q136" s="133"/>
    </row>
    <row r="137" spans="1:17">
      <c r="A137" s="127" t="s">
        <v>145</v>
      </c>
      <c r="B137" s="128" t="s">
        <v>1480</v>
      </c>
      <c r="C137" s="120" t="s">
        <v>1881</v>
      </c>
      <c r="D137" s="120" t="s">
        <v>2061</v>
      </c>
      <c r="E137" s="129">
        <v>1.0562</v>
      </c>
      <c r="F137" s="130">
        <v>4</v>
      </c>
      <c r="G137" s="131">
        <v>1</v>
      </c>
      <c r="H137" s="130">
        <v>0.95</v>
      </c>
      <c r="I137" s="133"/>
      <c r="K137" s="133"/>
      <c r="M137" s="133"/>
      <c r="O137" s="133"/>
      <c r="Q137" s="133"/>
    </row>
    <row r="138" spans="1:17">
      <c r="A138" s="127" t="s">
        <v>146</v>
      </c>
      <c r="B138" s="128" t="s">
        <v>1480</v>
      </c>
      <c r="C138" s="120" t="s">
        <v>1881</v>
      </c>
      <c r="D138" s="120" t="s">
        <v>2061</v>
      </c>
      <c r="E138" s="129">
        <v>2.3601999999999999</v>
      </c>
      <c r="F138" s="130">
        <v>8.1999999999999993</v>
      </c>
      <c r="G138" s="131">
        <v>1</v>
      </c>
      <c r="H138" s="130">
        <v>0.95</v>
      </c>
      <c r="I138" s="133"/>
      <c r="K138" s="133"/>
      <c r="M138" s="133"/>
      <c r="O138" s="133"/>
      <c r="Q138" s="133"/>
    </row>
    <row r="139" spans="1:17">
      <c r="A139" s="127" t="s">
        <v>147</v>
      </c>
      <c r="B139" s="128" t="s">
        <v>1682</v>
      </c>
      <c r="C139" s="120" t="s">
        <v>1881</v>
      </c>
      <c r="D139" s="120" t="s">
        <v>2061</v>
      </c>
      <c r="E139" s="129">
        <v>0.67610000000000003</v>
      </c>
      <c r="F139" s="130">
        <v>2.27</v>
      </c>
      <c r="G139" s="131">
        <v>1</v>
      </c>
      <c r="H139" s="130">
        <v>0.8</v>
      </c>
      <c r="I139" s="133"/>
      <c r="K139" s="133"/>
      <c r="M139" s="133"/>
      <c r="O139" s="133"/>
      <c r="Q139" s="133"/>
    </row>
    <row r="140" spans="1:17">
      <c r="A140" s="127" t="s">
        <v>148</v>
      </c>
      <c r="B140" s="128" t="s">
        <v>1682</v>
      </c>
      <c r="C140" s="120" t="s">
        <v>1881</v>
      </c>
      <c r="D140" s="120" t="s">
        <v>2061</v>
      </c>
      <c r="E140" s="129">
        <v>0.79579999999999995</v>
      </c>
      <c r="F140" s="130">
        <v>2.69</v>
      </c>
      <c r="G140" s="131">
        <v>1</v>
      </c>
      <c r="H140" s="130">
        <v>0.8</v>
      </c>
      <c r="I140" s="133"/>
      <c r="K140" s="133"/>
      <c r="M140" s="133"/>
      <c r="O140" s="133"/>
      <c r="Q140" s="133"/>
    </row>
    <row r="141" spans="1:17">
      <c r="A141" s="127" t="s">
        <v>149</v>
      </c>
      <c r="B141" s="128" t="s">
        <v>1682</v>
      </c>
      <c r="C141" s="120" t="s">
        <v>1881</v>
      </c>
      <c r="D141" s="120" t="s">
        <v>2061</v>
      </c>
      <c r="E141" s="129">
        <v>1.0412999999999999</v>
      </c>
      <c r="F141" s="130">
        <v>3.74</v>
      </c>
      <c r="G141" s="131">
        <v>1</v>
      </c>
      <c r="H141" s="130">
        <v>0.95</v>
      </c>
      <c r="I141" s="133"/>
      <c r="K141" s="133"/>
      <c r="M141" s="133"/>
      <c r="O141" s="133"/>
      <c r="Q141" s="133"/>
    </row>
    <row r="142" spans="1:17">
      <c r="A142" s="127" t="s">
        <v>150</v>
      </c>
      <c r="B142" s="128" t="s">
        <v>1682</v>
      </c>
      <c r="C142" s="120" t="s">
        <v>1881</v>
      </c>
      <c r="D142" s="120" t="s">
        <v>2061</v>
      </c>
      <c r="E142" s="129">
        <v>1.7201</v>
      </c>
      <c r="F142" s="130">
        <v>6.82</v>
      </c>
      <c r="G142" s="131">
        <v>1</v>
      </c>
      <c r="H142" s="130">
        <v>0.95</v>
      </c>
      <c r="I142" s="133"/>
      <c r="K142" s="133"/>
      <c r="M142" s="133"/>
      <c r="O142" s="133"/>
      <c r="Q142" s="133"/>
    </row>
    <row r="143" spans="1:17">
      <c r="A143" s="127" t="s">
        <v>151</v>
      </c>
      <c r="B143" s="128" t="s">
        <v>1683</v>
      </c>
      <c r="C143" s="120" t="s">
        <v>1881</v>
      </c>
      <c r="D143" s="120" t="s">
        <v>2061</v>
      </c>
      <c r="E143" s="129">
        <v>0.76090000000000002</v>
      </c>
      <c r="F143" s="130">
        <v>2.1</v>
      </c>
      <c r="G143" s="131">
        <v>1</v>
      </c>
      <c r="H143" s="130">
        <v>0.8</v>
      </c>
      <c r="I143" s="133"/>
      <c r="K143" s="133"/>
      <c r="M143" s="133"/>
      <c r="O143" s="133"/>
      <c r="Q143" s="133"/>
    </row>
    <row r="144" spans="1:17">
      <c r="A144" s="127" t="s">
        <v>152</v>
      </c>
      <c r="B144" s="128" t="s">
        <v>1683</v>
      </c>
      <c r="C144" s="120" t="s">
        <v>1881</v>
      </c>
      <c r="D144" s="120" t="s">
        <v>2061</v>
      </c>
      <c r="E144" s="129">
        <v>1.0689</v>
      </c>
      <c r="F144" s="130">
        <v>3.47</v>
      </c>
      <c r="G144" s="131">
        <v>1</v>
      </c>
      <c r="H144" s="130">
        <v>0.8</v>
      </c>
      <c r="I144" s="133"/>
      <c r="K144" s="133"/>
      <c r="M144" s="133"/>
      <c r="O144" s="133"/>
      <c r="Q144" s="133"/>
    </row>
    <row r="145" spans="1:17">
      <c r="A145" s="127" t="s">
        <v>153</v>
      </c>
      <c r="B145" s="128" t="s">
        <v>1683</v>
      </c>
      <c r="C145" s="120" t="s">
        <v>1881</v>
      </c>
      <c r="D145" s="120" t="s">
        <v>2061</v>
      </c>
      <c r="E145" s="129">
        <v>1.6419999999999999</v>
      </c>
      <c r="F145" s="130">
        <v>5.36</v>
      </c>
      <c r="G145" s="131">
        <v>1</v>
      </c>
      <c r="H145" s="130">
        <v>0.95</v>
      </c>
      <c r="I145" s="133"/>
      <c r="K145" s="133"/>
      <c r="M145" s="133"/>
      <c r="O145" s="133"/>
      <c r="Q145" s="133"/>
    </row>
    <row r="146" spans="1:17">
      <c r="A146" s="127" t="s">
        <v>154</v>
      </c>
      <c r="B146" s="128" t="s">
        <v>1683</v>
      </c>
      <c r="C146" s="120" t="s">
        <v>1881</v>
      </c>
      <c r="D146" s="120" t="s">
        <v>2061</v>
      </c>
      <c r="E146" s="129">
        <v>3.0215000000000001</v>
      </c>
      <c r="F146" s="130">
        <v>9.1</v>
      </c>
      <c r="G146" s="131">
        <v>1</v>
      </c>
      <c r="H146" s="130">
        <v>0.95</v>
      </c>
      <c r="I146" s="133"/>
      <c r="K146" s="133"/>
      <c r="M146" s="133"/>
      <c r="O146" s="133"/>
      <c r="Q146" s="133"/>
    </row>
    <row r="147" spans="1:17">
      <c r="A147" s="127" t="s">
        <v>155</v>
      </c>
      <c r="B147" s="128" t="s">
        <v>1684</v>
      </c>
      <c r="C147" s="120" t="s">
        <v>1881</v>
      </c>
      <c r="D147" s="120" t="s">
        <v>2061</v>
      </c>
      <c r="E147" s="129">
        <v>0.76729999999999998</v>
      </c>
      <c r="F147" s="130">
        <v>1.97</v>
      </c>
      <c r="G147" s="131">
        <v>1</v>
      </c>
      <c r="H147" s="130">
        <v>0.8</v>
      </c>
      <c r="I147" s="133"/>
      <c r="K147" s="133"/>
      <c r="M147" s="133"/>
      <c r="O147" s="133"/>
      <c r="Q147" s="133"/>
    </row>
    <row r="148" spans="1:17">
      <c r="A148" s="127" t="s">
        <v>156</v>
      </c>
      <c r="B148" s="128" t="s">
        <v>1684</v>
      </c>
      <c r="C148" s="120" t="s">
        <v>1881</v>
      </c>
      <c r="D148" s="120" t="s">
        <v>2061</v>
      </c>
      <c r="E148" s="129">
        <v>0.93700000000000006</v>
      </c>
      <c r="F148" s="130">
        <v>3.17</v>
      </c>
      <c r="G148" s="131">
        <v>1</v>
      </c>
      <c r="H148" s="130">
        <v>0.8</v>
      </c>
      <c r="I148" s="133"/>
      <c r="K148" s="133"/>
      <c r="M148" s="133"/>
      <c r="O148" s="133"/>
      <c r="Q148" s="133"/>
    </row>
    <row r="149" spans="1:17">
      <c r="A149" s="127" t="s">
        <v>157</v>
      </c>
      <c r="B149" s="128" t="s">
        <v>1684</v>
      </c>
      <c r="C149" s="120" t="s">
        <v>1881</v>
      </c>
      <c r="D149" s="120" t="s">
        <v>2061</v>
      </c>
      <c r="E149" s="129">
        <v>1.4997</v>
      </c>
      <c r="F149" s="130">
        <v>4.95</v>
      </c>
      <c r="G149" s="131">
        <v>1</v>
      </c>
      <c r="H149" s="130">
        <v>0.95</v>
      </c>
      <c r="I149" s="133"/>
      <c r="K149" s="133"/>
      <c r="M149" s="133"/>
      <c r="O149" s="133"/>
      <c r="Q149" s="133"/>
    </row>
    <row r="150" spans="1:17">
      <c r="A150" s="127" t="s">
        <v>158</v>
      </c>
      <c r="B150" s="128" t="s">
        <v>1684</v>
      </c>
      <c r="C150" s="120" t="s">
        <v>1881</v>
      </c>
      <c r="D150" s="120" t="s">
        <v>2061</v>
      </c>
      <c r="E150" s="129">
        <v>2.4298999999999999</v>
      </c>
      <c r="F150" s="130">
        <v>7.4</v>
      </c>
      <c r="G150" s="131">
        <v>1</v>
      </c>
      <c r="H150" s="130">
        <v>0.95</v>
      </c>
      <c r="I150" s="133"/>
      <c r="K150" s="133"/>
      <c r="M150" s="133"/>
      <c r="O150" s="133"/>
      <c r="Q150" s="133"/>
    </row>
    <row r="151" spans="1:17" ht="28.5">
      <c r="A151" s="127" t="s">
        <v>159</v>
      </c>
      <c r="B151" s="128" t="s">
        <v>1685</v>
      </c>
      <c r="C151" s="120" t="s">
        <v>1881</v>
      </c>
      <c r="D151" s="120" t="s">
        <v>2061</v>
      </c>
      <c r="E151" s="129">
        <v>0.7137</v>
      </c>
      <c r="F151" s="130">
        <v>1.56</v>
      </c>
      <c r="G151" s="131">
        <v>1</v>
      </c>
      <c r="H151" s="130">
        <v>0.8</v>
      </c>
      <c r="I151" s="133"/>
      <c r="K151" s="133"/>
      <c r="M151" s="133"/>
      <c r="O151" s="133"/>
      <c r="Q151" s="133"/>
    </row>
    <row r="152" spans="1:17" ht="28.5">
      <c r="A152" s="127" t="s">
        <v>160</v>
      </c>
      <c r="B152" s="128" t="s">
        <v>1685</v>
      </c>
      <c r="C152" s="120" t="s">
        <v>1881</v>
      </c>
      <c r="D152" s="120" t="s">
        <v>2061</v>
      </c>
      <c r="E152" s="129">
        <v>0.99339999999999995</v>
      </c>
      <c r="F152" s="130">
        <v>2.5499999999999998</v>
      </c>
      <c r="G152" s="131">
        <v>1</v>
      </c>
      <c r="H152" s="130">
        <v>0.8</v>
      </c>
      <c r="I152" s="133"/>
      <c r="K152" s="133"/>
      <c r="M152" s="133"/>
      <c r="O152" s="133"/>
      <c r="Q152" s="133"/>
    </row>
    <row r="153" spans="1:17" ht="28.5">
      <c r="A153" s="127" t="s">
        <v>161</v>
      </c>
      <c r="B153" s="128" t="s">
        <v>1685</v>
      </c>
      <c r="C153" s="120" t="s">
        <v>1881</v>
      </c>
      <c r="D153" s="120" t="s">
        <v>2061</v>
      </c>
      <c r="E153" s="129">
        <v>1.4661</v>
      </c>
      <c r="F153" s="130">
        <v>4.2</v>
      </c>
      <c r="G153" s="131">
        <v>1</v>
      </c>
      <c r="H153" s="130">
        <v>0.95</v>
      </c>
      <c r="I153" s="133"/>
      <c r="K153" s="133"/>
      <c r="M153" s="133"/>
      <c r="O153" s="133"/>
      <c r="Q153" s="133"/>
    </row>
    <row r="154" spans="1:17" ht="28.5">
      <c r="A154" s="127" t="s">
        <v>162</v>
      </c>
      <c r="B154" s="128" t="s">
        <v>1685</v>
      </c>
      <c r="C154" s="120" t="s">
        <v>1881</v>
      </c>
      <c r="D154" s="120" t="s">
        <v>2061</v>
      </c>
      <c r="E154" s="129">
        <v>2.3344999999999998</v>
      </c>
      <c r="F154" s="130">
        <v>7.17</v>
      </c>
      <c r="G154" s="131">
        <v>1</v>
      </c>
      <c r="H154" s="130">
        <v>0.95</v>
      </c>
      <c r="I154" s="133"/>
      <c r="K154" s="133"/>
      <c r="M154" s="133"/>
      <c r="O154" s="133"/>
      <c r="Q154" s="133"/>
    </row>
    <row r="155" spans="1:17">
      <c r="A155" s="127" t="s">
        <v>163</v>
      </c>
      <c r="B155" s="128" t="s">
        <v>1481</v>
      </c>
      <c r="C155" s="120" t="s">
        <v>1881</v>
      </c>
      <c r="D155" s="120" t="s">
        <v>2061</v>
      </c>
      <c r="E155" s="129">
        <v>0.92449999999999999</v>
      </c>
      <c r="F155" s="130">
        <v>5.97</v>
      </c>
      <c r="G155" s="131">
        <v>1</v>
      </c>
      <c r="H155" s="130">
        <v>0.8</v>
      </c>
      <c r="I155" s="133"/>
      <c r="K155" s="133"/>
      <c r="M155" s="133"/>
      <c r="O155" s="133"/>
      <c r="Q155" s="133"/>
    </row>
    <row r="156" spans="1:17">
      <c r="A156" s="127" t="s">
        <v>164</v>
      </c>
      <c r="B156" s="128" t="s">
        <v>1481</v>
      </c>
      <c r="C156" s="120" t="s">
        <v>1881</v>
      </c>
      <c r="D156" s="120" t="s">
        <v>2061</v>
      </c>
      <c r="E156" s="129">
        <v>1.2384999999999999</v>
      </c>
      <c r="F156" s="130">
        <v>8.81</v>
      </c>
      <c r="G156" s="131">
        <v>1</v>
      </c>
      <c r="H156" s="130">
        <v>0.8</v>
      </c>
      <c r="I156" s="133"/>
      <c r="K156" s="133"/>
      <c r="M156" s="133"/>
      <c r="O156" s="133"/>
      <c r="Q156" s="133"/>
    </row>
    <row r="157" spans="1:17">
      <c r="A157" s="127" t="s">
        <v>165</v>
      </c>
      <c r="B157" s="128" t="s">
        <v>1481</v>
      </c>
      <c r="C157" s="120" t="s">
        <v>1881</v>
      </c>
      <c r="D157" s="120" t="s">
        <v>2061</v>
      </c>
      <c r="E157" s="129">
        <v>1.5925</v>
      </c>
      <c r="F157" s="130">
        <v>10.76</v>
      </c>
      <c r="G157" s="131">
        <v>1</v>
      </c>
      <c r="H157" s="130">
        <v>0.95</v>
      </c>
      <c r="I157" s="133"/>
      <c r="K157" s="133"/>
      <c r="M157" s="133"/>
      <c r="O157" s="133"/>
      <c r="Q157" s="133"/>
    </row>
    <row r="158" spans="1:17">
      <c r="A158" s="127" t="s">
        <v>166</v>
      </c>
      <c r="B158" s="128" t="s">
        <v>1481</v>
      </c>
      <c r="C158" s="120" t="s">
        <v>1881</v>
      </c>
      <c r="D158" s="120" t="s">
        <v>2061</v>
      </c>
      <c r="E158" s="129">
        <v>2.2820999999999998</v>
      </c>
      <c r="F158" s="130">
        <v>12.77</v>
      </c>
      <c r="G158" s="131">
        <v>1</v>
      </c>
      <c r="H158" s="130">
        <v>0.95</v>
      </c>
      <c r="I158" s="133"/>
      <c r="K158" s="133"/>
      <c r="M158" s="133"/>
      <c r="O158" s="133"/>
      <c r="Q158" s="133"/>
    </row>
    <row r="159" spans="1:17">
      <c r="A159" s="127" t="s">
        <v>1408</v>
      </c>
      <c r="B159" s="128" t="s">
        <v>1686</v>
      </c>
      <c r="C159" s="120" t="s">
        <v>1881</v>
      </c>
      <c r="D159" s="120" t="s">
        <v>2061</v>
      </c>
      <c r="E159" s="129">
        <v>0.76570000000000005</v>
      </c>
      <c r="F159" s="130">
        <v>4.0599999999999996</v>
      </c>
      <c r="G159" s="131">
        <v>1</v>
      </c>
      <c r="H159" s="130">
        <v>0.8</v>
      </c>
      <c r="I159" s="133"/>
      <c r="K159" s="133"/>
      <c r="M159" s="133"/>
      <c r="O159" s="133"/>
      <c r="Q159" s="133"/>
    </row>
    <row r="160" spans="1:17">
      <c r="A160" s="127" t="s">
        <v>1409</v>
      </c>
      <c r="B160" s="128" t="s">
        <v>1686</v>
      </c>
      <c r="C160" s="120" t="s">
        <v>1881</v>
      </c>
      <c r="D160" s="120" t="s">
        <v>2061</v>
      </c>
      <c r="E160" s="129">
        <v>1.1234</v>
      </c>
      <c r="F160" s="130">
        <v>7.33</v>
      </c>
      <c r="G160" s="131">
        <v>1</v>
      </c>
      <c r="H160" s="130">
        <v>0.8</v>
      </c>
      <c r="I160" s="133"/>
      <c r="K160" s="133"/>
      <c r="M160" s="133"/>
      <c r="O160" s="133"/>
      <c r="Q160" s="133"/>
    </row>
    <row r="161" spans="1:21">
      <c r="A161" s="127" t="s">
        <v>1410</v>
      </c>
      <c r="B161" s="128" t="s">
        <v>1686</v>
      </c>
      <c r="C161" s="120" t="s">
        <v>1881</v>
      </c>
      <c r="D161" s="120" t="s">
        <v>2061</v>
      </c>
      <c r="E161" s="129">
        <v>1.7222</v>
      </c>
      <c r="F161" s="130">
        <v>8.6999999999999993</v>
      </c>
      <c r="G161" s="131">
        <v>1</v>
      </c>
      <c r="H161" s="130">
        <v>0.95</v>
      </c>
      <c r="I161" s="133"/>
      <c r="K161" s="133"/>
      <c r="M161" s="133"/>
      <c r="O161" s="133"/>
      <c r="Q161" s="133"/>
    </row>
    <row r="162" spans="1:21">
      <c r="A162" s="127" t="s">
        <v>1411</v>
      </c>
      <c r="B162" s="128" t="s">
        <v>1686</v>
      </c>
      <c r="C162" s="120" t="s">
        <v>1881</v>
      </c>
      <c r="D162" s="120" t="s">
        <v>2061</v>
      </c>
      <c r="E162" s="129">
        <v>2.3281000000000001</v>
      </c>
      <c r="F162" s="130">
        <v>9.14</v>
      </c>
      <c r="G162" s="131">
        <v>1</v>
      </c>
      <c r="H162" s="130">
        <v>0.95</v>
      </c>
      <c r="I162" s="133"/>
      <c r="K162" s="133"/>
      <c r="M162" s="133"/>
      <c r="O162" s="133"/>
      <c r="Q162" s="133"/>
      <c r="U162" s="133"/>
    </row>
    <row r="163" spans="1:21">
      <c r="A163" s="127" t="s">
        <v>167</v>
      </c>
      <c r="B163" s="128" t="s">
        <v>1687</v>
      </c>
      <c r="C163" s="120" t="s">
        <v>1881</v>
      </c>
      <c r="D163" s="120" t="s">
        <v>2061</v>
      </c>
      <c r="E163" s="129">
        <v>1.0973999999999999</v>
      </c>
      <c r="F163" s="130">
        <v>2.31</v>
      </c>
      <c r="G163" s="131">
        <v>1</v>
      </c>
      <c r="H163" s="130">
        <v>0.8</v>
      </c>
      <c r="I163" s="133"/>
      <c r="K163" s="133"/>
      <c r="M163" s="133"/>
      <c r="O163" s="133"/>
      <c r="Q163" s="133"/>
    </row>
    <row r="164" spans="1:21">
      <c r="A164" s="127" t="s">
        <v>168</v>
      </c>
      <c r="B164" s="128" t="s">
        <v>1687</v>
      </c>
      <c r="C164" s="120" t="s">
        <v>1881</v>
      </c>
      <c r="D164" s="120" t="s">
        <v>2061</v>
      </c>
      <c r="E164" s="129">
        <v>1.3852</v>
      </c>
      <c r="F164" s="130">
        <v>3.31</v>
      </c>
      <c r="G164" s="131">
        <v>1</v>
      </c>
      <c r="H164" s="130">
        <v>0.8</v>
      </c>
      <c r="I164" s="133"/>
      <c r="K164" s="133"/>
      <c r="M164" s="133"/>
      <c r="O164" s="133"/>
      <c r="Q164" s="133"/>
    </row>
    <row r="165" spans="1:21">
      <c r="A165" s="127" t="s">
        <v>169</v>
      </c>
      <c r="B165" s="128" t="s">
        <v>1687</v>
      </c>
      <c r="C165" s="120" t="s">
        <v>1881</v>
      </c>
      <c r="D165" s="120" t="s">
        <v>2061</v>
      </c>
      <c r="E165" s="129">
        <v>2.1484000000000001</v>
      </c>
      <c r="F165" s="130">
        <v>6.51</v>
      </c>
      <c r="G165" s="131">
        <v>1</v>
      </c>
      <c r="H165" s="130">
        <v>0.95</v>
      </c>
      <c r="I165" s="133"/>
      <c r="K165" s="133"/>
      <c r="M165" s="133"/>
      <c r="O165" s="133"/>
      <c r="Q165" s="133"/>
    </row>
    <row r="166" spans="1:21">
      <c r="A166" s="127" t="s">
        <v>170</v>
      </c>
      <c r="B166" s="128" t="s">
        <v>1687</v>
      </c>
      <c r="C166" s="120" t="s">
        <v>1881</v>
      </c>
      <c r="D166" s="120" t="s">
        <v>2061</v>
      </c>
      <c r="E166" s="129">
        <v>3.8660000000000001</v>
      </c>
      <c r="F166" s="130">
        <v>13.63</v>
      </c>
      <c r="G166" s="131">
        <v>1</v>
      </c>
      <c r="H166" s="130">
        <v>0.95</v>
      </c>
      <c r="I166" s="133"/>
      <c r="K166" s="133"/>
      <c r="M166" s="133"/>
      <c r="O166" s="133"/>
      <c r="Q166" s="133"/>
    </row>
    <row r="167" spans="1:21">
      <c r="A167" s="127" t="s">
        <v>171</v>
      </c>
      <c r="B167" s="128" t="s">
        <v>1688</v>
      </c>
      <c r="C167" s="120" t="s">
        <v>1881</v>
      </c>
      <c r="D167" s="120" t="s">
        <v>2061</v>
      </c>
      <c r="E167" s="129">
        <v>0.64770000000000005</v>
      </c>
      <c r="F167" s="130">
        <v>2.38</v>
      </c>
      <c r="G167" s="131">
        <v>1</v>
      </c>
      <c r="H167" s="130">
        <v>0.8</v>
      </c>
      <c r="I167" s="133"/>
      <c r="K167" s="133"/>
      <c r="M167" s="133"/>
      <c r="O167" s="133"/>
      <c r="Q167" s="133"/>
    </row>
    <row r="168" spans="1:21">
      <c r="A168" s="127" t="s">
        <v>172</v>
      </c>
      <c r="B168" s="128" t="s">
        <v>1688</v>
      </c>
      <c r="C168" s="120" t="s">
        <v>1881</v>
      </c>
      <c r="D168" s="120" t="s">
        <v>2061</v>
      </c>
      <c r="E168" s="129">
        <v>0.79569999999999996</v>
      </c>
      <c r="F168" s="130">
        <v>3.01</v>
      </c>
      <c r="G168" s="131">
        <v>1</v>
      </c>
      <c r="H168" s="130">
        <v>0.8</v>
      </c>
      <c r="I168" s="133"/>
      <c r="K168" s="133"/>
      <c r="M168" s="133"/>
      <c r="O168" s="133"/>
      <c r="Q168" s="133"/>
    </row>
    <row r="169" spans="1:21">
      <c r="A169" s="127" t="s">
        <v>173</v>
      </c>
      <c r="B169" s="128" t="s">
        <v>1688</v>
      </c>
      <c r="C169" s="120" t="s">
        <v>1881</v>
      </c>
      <c r="D169" s="120" t="s">
        <v>2061</v>
      </c>
      <c r="E169" s="129">
        <v>1.2096</v>
      </c>
      <c r="F169" s="130">
        <v>4.8600000000000003</v>
      </c>
      <c r="G169" s="131">
        <v>1</v>
      </c>
      <c r="H169" s="130">
        <v>0.95</v>
      </c>
      <c r="I169" s="133"/>
      <c r="K169" s="133"/>
      <c r="M169" s="133"/>
      <c r="O169" s="133"/>
      <c r="Q169" s="133"/>
    </row>
    <row r="170" spans="1:21">
      <c r="A170" s="127" t="s">
        <v>174</v>
      </c>
      <c r="B170" s="128" t="s">
        <v>1688</v>
      </c>
      <c r="C170" s="120" t="s">
        <v>1881</v>
      </c>
      <c r="D170" s="120" t="s">
        <v>2061</v>
      </c>
      <c r="E170" s="129">
        <v>2.4264000000000001</v>
      </c>
      <c r="F170" s="130">
        <v>9.7899999999999991</v>
      </c>
      <c r="G170" s="131">
        <v>1</v>
      </c>
      <c r="H170" s="130">
        <v>0.95</v>
      </c>
      <c r="I170" s="133"/>
      <c r="K170" s="133"/>
      <c r="M170" s="133"/>
      <c r="O170" s="133"/>
      <c r="Q170" s="133"/>
    </row>
    <row r="171" spans="1:21">
      <c r="A171" s="127" t="s">
        <v>175</v>
      </c>
      <c r="B171" s="128" t="s">
        <v>1689</v>
      </c>
      <c r="C171" s="120" t="s">
        <v>1881</v>
      </c>
      <c r="D171" s="120" t="s">
        <v>2061</v>
      </c>
      <c r="E171" s="129">
        <v>1.8375999999999999</v>
      </c>
      <c r="F171" s="130">
        <v>2.2000000000000002</v>
      </c>
      <c r="G171" s="131">
        <v>1</v>
      </c>
      <c r="H171" s="130">
        <v>0.8</v>
      </c>
      <c r="I171" s="133"/>
      <c r="K171" s="133"/>
      <c r="M171" s="133"/>
      <c r="O171" s="133"/>
      <c r="Q171" s="133"/>
    </row>
    <row r="172" spans="1:21">
      <c r="A172" s="127" t="s">
        <v>176</v>
      </c>
      <c r="B172" s="128" t="s">
        <v>1689</v>
      </c>
      <c r="C172" s="120" t="s">
        <v>1881</v>
      </c>
      <c r="D172" s="120" t="s">
        <v>2061</v>
      </c>
      <c r="E172" s="129">
        <v>2.3540000000000001</v>
      </c>
      <c r="F172" s="130">
        <v>3.81</v>
      </c>
      <c r="G172" s="131">
        <v>1</v>
      </c>
      <c r="H172" s="130">
        <v>0.8</v>
      </c>
      <c r="I172" s="133"/>
      <c r="K172" s="133"/>
      <c r="M172" s="133"/>
      <c r="O172" s="133"/>
      <c r="Q172" s="133"/>
    </row>
    <row r="173" spans="1:21">
      <c r="A173" s="127" t="s">
        <v>177</v>
      </c>
      <c r="B173" s="128" t="s">
        <v>1689</v>
      </c>
      <c r="C173" s="120" t="s">
        <v>1881</v>
      </c>
      <c r="D173" s="120" t="s">
        <v>2061</v>
      </c>
      <c r="E173" s="129">
        <v>4.2511000000000001</v>
      </c>
      <c r="F173" s="130">
        <v>8.69</v>
      </c>
      <c r="G173" s="131">
        <v>1</v>
      </c>
      <c r="H173" s="130">
        <v>0.95</v>
      </c>
      <c r="I173" s="133"/>
      <c r="K173" s="133"/>
      <c r="M173" s="133"/>
      <c r="O173" s="133"/>
      <c r="Q173" s="133"/>
    </row>
    <row r="174" spans="1:21">
      <c r="A174" s="127" t="s">
        <v>178</v>
      </c>
      <c r="B174" s="128" t="s">
        <v>1689</v>
      </c>
      <c r="C174" s="120" t="s">
        <v>1881</v>
      </c>
      <c r="D174" s="120" t="s">
        <v>2061</v>
      </c>
      <c r="E174" s="129">
        <v>5.6532999999999998</v>
      </c>
      <c r="F174" s="130">
        <v>15.56</v>
      </c>
      <c r="G174" s="131">
        <v>1</v>
      </c>
      <c r="H174" s="130">
        <v>0.95</v>
      </c>
      <c r="I174" s="133"/>
      <c r="K174" s="133"/>
      <c r="M174" s="133"/>
      <c r="O174" s="133"/>
      <c r="Q174" s="133"/>
    </row>
    <row r="175" spans="1:21">
      <c r="A175" s="127" t="s">
        <v>179</v>
      </c>
      <c r="B175" s="128" t="s">
        <v>1690</v>
      </c>
      <c r="C175" s="120" t="s">
        <v>1881</v>
      </c>
      <c r="D175" s="120" t="s">
        <v>2061</v>
      </c>
      <c r="E175" s="129">
        <v>1.6215999999999999</v>
      </c>
      <c r="F175" s="130">
        <v>2.95</v>
      </c>
      <c r="G175" s="131">
        <v>1</v>
      </c>
      <c r="H175" s="130">
        <v>0.8</v>
      </c>
      <c r="I175" s="133"/>
      <c r="K175" s="133"/>
      <c r="M175" s="133"/>
      <c r="O175" s="133"/>
      <c r="Q175" s="133"/>
    </row>
    <row r="176" spans="1:21">
      <c r="A176" s="127" t="s">
        <v>180</v>
      </c>
      <c r="B176" s="128" t="s">
        <v>1690</v>
      </c>
      <c r="C176" s="120" t="s">
        <v>1881</v>
      </c>
      <c r="D176" s="120" t="s">
        <v>2061</v>
      </c>
      <c r="E176" s="129">
        <v>2.5041000000000002</v>
      </c>
      <c r="F176" s="130">
        <v>5.21</v>
      </c>
      <c r="G176" s="131">
        <v>1</v>
      </c>
      <c r="H176" s="130">
        <v>0.8</v>
      </c>
      <c r="I176" s="133"/>
      <c r="K176" s="133"/>
      <c r="M176" s="133"/>
      <c r="O176" s="133"/>
      <c r="Q176" s="133"/>
    </row>
    <row r="177" spans="1:17">
      <c r="A177" s="127" t="s">
        <v>181</v>
      </c>
      <c r="B177" s="128" t="s">
        <v>1690</v>
      </c>
      <c r="C177" s="120" t="s">
        <v>1881</v>
      </c>
      <c r="D177" s="120" t="s">
        <v>2061</v>
      </c>
      <c r="E177" s="129">
        <v>4.3169000000000004</v>
      </c>
      <c r="F177" s="130">
        <v>11.52</v>
      </c>
      <c r="G177" s="131">
        <v>1</v>
      </c>
      <c r="H177" s="130">
        <v>0.95</v>
      </c>
      <c r="I177" s="133"/>
      <c r="K177" s="133"/>
      <c r="M177" s="133"/>
      <c r="O177" s="133"/>
      <c r="Q177" s="133"/>
    </row>
    <row r="178" spans="1:17">
      <c r="A178" s="127" t="s">
        <v>182</v>
      </c>
      <c r="B178" s="128" t="s">
        <v>1690</v>
      </c>
      <c r="C178" s="120" t="s">
        <v>1881</v>
      </c>
      <c r="D178" s="120" t="s">
        <v>2061</v>
      </c>
      <c r="E178" s="129">
        <v>6.9021999999999997</v>
      </c>
      <c r="F178" s="130">
        <v>20.260000000000002</v>
      </c>
      <c r="G178" s="131">
        <v>1</v>
      </c>
      <c r="H178" s="130">
        <v>0.95</v>
      </c>
      <c r="I178" s="133"/>
      <c r="K178" s="133"/>
      <c r="M178" s="133"/>
      <c r="O178" s="133"/>
      <c r="Q178" s="133"/>
    </row>
    <row r="179" spans="1:17">
      <c r="A179" s="127" t="s">
        <v>183</v>
      </c>
      <c r="B179" s="128" t="s">
        <v>1691</v>
      </c>
      <c r="C179" s="120" t="s">
        <v>1881</v>
      </c>
      <c r="D179" s="120" t="s">
        <v>2061</v>
      </c>
      <c r="E179" s="129">
        <v>1.5017</v>
      </c>
      <c r="F179" s="130">
        <v>1.88</v>
      </c>
      <c r="G179" s="131">
        <v>1</v>
      </c>
      <c r="H179" s="130">
        <v>0.8</v>
      </c>
      <c r="I179" s="133"/>
      <c r="K179" s="133"/>
      <c r="M179" s="133"/>
      <c r="O179" s="133"/>
      <c r="Q179" s="133"/>
    </row>
    <row r="180" spans="1:17">
      <c r="A180" s="127" t="s">
        <v>184</v>
      </c>
      <c r="B180" s="128" t="s">
        <v>1691</v>
      </c>
      <c r="C180" s="120" t="s">
        <v>1881</v>
      </c>
      <c r="D180" s="120" t="s">
        <v>2061</v>
      </c>
      <c r="E180" s="129">
        <v>1.9722</v>
      </c>
      <c r="F180" s="130">
        <v>2.74</v>
      </c>
      <c r="G180" s="131">
        <v>1</v>
      </c>
      <c r="H180" s="130">
        <v>0.8</v>
      </c>
      <c r="I180" s="133"/>
      <c r="K180" s="133"/>
      <c r="M180" s="133"/>
      <c r="O180" s="133"/>
      <c r="Q180" s="133"/>
    </row>
    <row r="181" spans="1:17">
      <c r="A181" s="127" t="s">
        <v>185</v>
      </c>
      <c r="B181" s="128" t="s">
        <v>1691</v>
      </c>
      <c r="C181" s="120" t="s">
        <v>1881</v>
      </c>
      <c r="D181" s="120" t="s">
        <v>2061</v>
      </c>
      <c r="E181" s="129">
        <v>3.0619000000000001</v>
      </c>
      <c r="F181" s="130">
        <v>6.12</v>
      </c>
      <c r="G181" s="131">
        <v>1</v>
      </c>
      <c r="H181" s="130">
        <v>0.95</v>
      </c>
      <c r="I181" s="133"/>
      <c r="K181" s="133"/>
      <c r="M181" s="133"/>
      <c r="O181" s="133"/>
      <c r="Q181" s="133"/>
    </row>
    <row r="182" spans="1:17">
      <c r="A182" s="127" t="s">
        <v>186</v>
      </c>
      <c r="B182" s="128" t="s">
        <v>1691</v>
      </c>
      <c r="C182" s="120" t="s">
        <v>1881</v>
      </c>
      <c r="D182" s="120" t="s">
        <v>2061</v>
      </c>
      <c r="E182" s="129">
        <v>5.8544999999999998</v>
      </c>
      <c r="F182" s="130">
        <v>13.81</v>
      </c>
      <c r="G182" s="131">
        <v>1</v>
      </c>
      <c r="H182" s="130">
        <v>0.95</v>
      </c>
      <c r="I182" s="133"/>
      <c r="K182" s="133"/>
      <c r="M182" s="133"/>
      <c r="O182" s="133"/>
      <c r="Q182" s="133"/>
    </row>
    <row r="183" spans="1:17">
      <c r="A183" s="127" t="s">
        <v>187</v>
      </c>
      <c r="B183" s="128" t="s">
        <v>1692</v>
      </c>
      <c r="C183" s="120" t="s">
        <v>1881</v>
      </c>
      <c r="D183" s="120" t="s">
        <v>2061</v>
      </c>
      <c r="E183" s="129">
        <v>0.91539999999999999</v>
      </c>
      <c r="F183" s="130">
        <v>1.45</v>
      </c>
      <c r="G183" s="131">
        <v>1</v>
      </c>
      <c r="H183" s="130">
        <v>0.8</v>
      </c>
      <c r="I183" s="133"/>
      <c r="K183" s="133"/>
      <c r="M183" s="133"/>
      <c r="O183" s="133"/>
      <c r="Q183" s="133"/>
    </row>
    <row r="184" spans="1:17">
      <c r="A184" s="127" t="s">
        <v>188</v>
      </c>
      <c r="B184" s="128" t="s">
        <v>1692</v>
      </c>
      <c r="C184" s="120" t="s">
        <v>1881</v>
      </c>
      <c r="D184" s="120" t="s">
        <v>2061</v>
      </c>
      <c r="E184" s="129">
        <v>1.0315000000000001</v>
      </c>
      <c r="F184" s="130">
        <v>1.64</v>
      </c>
      <c r="G184" s="131">
        <v>1</v>
      </c>
      <c r="H184" s="130">
        <v>0.8</v>
      </c>
      <c r="I184" s="133"/>
      <c r="K184" s="133"/>
      <c r="M184" s="133"/>
      <c r="O184" s="133"/>
      <c r="Q184" s="133"/>
    </row>
    <row r="185" spans="1:17">
      <c r="A185" s="127" t="s">
        <v>189</v>
      </c>
      <c r="B185" s="128" t="s">
        <v>1692</v>
      </c>
      <c r="C185" s="120" t="s">
        <v>1881</v>
      </c>
      <c r="D185" s="120" t="s">
        <v>2061</v>
      </c>
      <c r="E185" s="129">
        <v>1.7276</v>
      </c>
      <c r="F185" s="130">
        <v>3.11</v>
      </c>
      <c r="G185" s="131">
        <v>1</v>
      </c>
      <c r="H185" s="130">
        <v>0.95</v>
      </c>
      <c r="I185" s="133"/>
      <c r="K185" s="133"/>
      <c r="M185" s="133"/>
      <c r="O185" s="133"/>
      <c r="Q185" s="133"/>
    </row>
    <row r="186" spans="1:17">
      <c r="A186" s="127" t="s">
        <v>190</v>
      </c>
      <c r="B186" s="128" t="s">
        <v>1692</v>
      </c>
      <c r="C186" s="120" t="s">
        <v>1881</v>
      </c>
      <c r="D186" s="120" t="s">
        <v>2061</v>
      </c>
      <c r="E186" s="129">
        <v>3.2259000000000002</v>
      </c>
      <c r="F186" s="130">
        <v>7</v>
      </c>
      <c r="G186" s="131">
        <v>1</v>
      </c>
      <c r="H186" s="130">
        <v>0.95</v>
      </c>
      <c r="I186" s="133"/>
      <c r="K186" s="133"/>
      <c r="M186" s="133"/>
      <c r="O186" s="133"/>
      <c r="Q186" s="133"/>
    </row>
    <row r="187" spans="1:17">
      <c r="A187" s="127" t="s">
        <v>191</v>
      </c>
      <c r="B187" s="128" t="s">
        <v>1693</v>
      </c>
      <c r="C187" s="120" t="s">
        <v>1881</v>
      </c>
      <c r="D187" s="120" t="s">
        <v>2061</v>
      </c>
      <c r="E187" s="129">
        <v>0.66039999999999999</v>
      </c>
      <c r="F187" s="130">
        <v>1.42</v>
      </c>
      <c r="G187" s="131">
        <v>1</v>
      </c>
      <c r="H187" s="130">
        <v>0.8</v>
      </c>
      <c r="I187" s="133"/>
      <c r="K187" s="133"/>
      <c r="M187" s="133"/>
      <c r="O187" s="133"/>
      <c r="Q187" s="133"/>
    </row>
    <row r="188" spans="1:17">
      <c r="A188" s="127" t="s">
        <v>192</v>
      </c>
      <c r="B188" s="128" t="s">
        <v>1693</v>
      </c>
      <c r="C188" s="120" t="s">
        <v>1881</v>
      </c>
      <c r="D188" s="120" t="s">
        <v>2061</v>
      </c>
      <c r="E188" s="129">
        <v>0.97629999999999995</v>
      </c>
      <c r="F188" s="130">
        <v>2.36</v>
      </c>
      <c r="G188" s="131">
        <v>1</v>
      </c>
      <c r="H188" s="130">
        <v>0.8</v>
      </c>
      <c r="I188" s="133"/>
      <c r="K188" s="133"/>
      <c r="M188" s="133"/>
      <c r="O188" s="133"/>
      <c r="Q188" s="133"/>
    </row>
    <row r="189" spans="1:17">
      <c r="A189" s="127" t="s">
        <v>193</v>
      </c>
      <c r="B189" s="128" t="s">
        <v>1693</v>
      </c>
      <c r="C189" s="120" t="s">
        <v>1881</v>
      </c>
      <c r="D189" s="120" t="s">
        <v>2061</v>
      </c>
      <c r="E189" s="129">
        <v>1.5941000000000001</v>
      </c>
      <c r="F189" s="130">
        <v>4.72</v>
      </c>
      <c r="G189" s="131">
        <v>1</v>
      </c>
      <c r="H189" s="130">
        <v>0.95</v>
      </c>
      <c r="I189" s="133"/>
      <c r="K189" s="133"/>
      <c r="M189" s="133"/>
      <c r="O189" s="133"/>
      <c r="Q189" s="133"/>
    </row>
    <row r="190" spans="1:17">
      <c r="A190" s="127" t="s">
        <v>194</v>
      </c>
      <c r="B190" s="128" t="s">
        <v>1693</v>
      </c>
      <c r="C190" s="120" t="s">
        <v>1881</v>
      </c>
      <c r="D190" s="120" t="s">
        <v>2061</v>
      </c>
      <c r="E190" s="129">
        <v>2.8355000000000001</v>
      </c>
      <c r="F190" s="130">
        <v>10.050000000000001</v>
      </c>
      <c r="G190" s="131">
        <v>1</v>
      </c>
      <c r="H190" s="130">
        <v>0.95</v>
      </c>
      <c r="I190" s="133"/>
      <c r="K190" s="133"/>
      <c r="M190" s="133"/>
      <c r="O190" s="133"/>
      <c r="Q190" s="133"/>
    </row>
    <row r="191" spans="1:17">
      <c r="A191" s="127" t="s">
        <v>195</v>
      </c>
      <c r="B191" s="128" t="s">
        <v>1997</v>
      </c>
      <c r="C191" s="120" t="s">
        <v>1881</v>
      </c>
      <c r="D191" s="120" t="s">
        <v>2061</v>
      </c>
      <c r="E191" s="129">
        <v>0.97050000000000003</v>
      </c>
      <c r="F191" s="130">
        <v>2.4</v>
      </c>
      <c r="G191" s="131">
        <v>1</v>
      </c>
      <c r="H191" s="130">
        <v>0.8</v>
      </c>
      <c r="I191" s="133"/>
      <c r="K191" s="133"/>
      <c r="M191" s="133"/>
      <c r="O191" s="133"/>
      <c r="Q191" s="133"/>
    </row>
    <row r="192" spans="1:17">
      <c r="A192" s="127" t="s">
        <v>196</v>
      </c>
      <c r="B192" s="128" t="s">
        <v>1997</v>
      </c>
      <c r="C192" s="120" t="s">
        <v>1881</v>
      </c>
      <c r="D192" s="120" t="s">
        <v>2061</v>
      </c>
      <c r="E192" s="129">
        <v>1.3620000000000001</v>
      </c>
      <c r="F192" s="130">
        <v>3.92</v>
      </c>
      <c r="G192" s="131">
        <v>1</v>
      </c>
      <c r="H192" s="130">
        <v>0.8</v>
      </c>
      <c r="I192" s="133"/>
      <c r="K192" s="133"/>
      <c r="M192" s="133"/>
      <c r="O192" s="133"/>
      <c r="Q192" s="133"/>
    </row>
    <row r="193" spans="1:17">
      <c r="A193" s="127" t="s">
        <v>197</v>
      </c>
      <c r="B193" s="128" t="s">
        <v>1997</v>
      </c>
      <c r="C193" s="120" t="s">
        <v>1881</v>
      </c>
      <c r="D193" s="120" t="s">
        <v>2061</v>
      </c>
      <c r="E193" s="129">
        <v>2.2789000000000001</v>
      </c>
      <c r="F193" s="130">
        <v>7.54</v>
      </c>
      <c r="G193" s="131">
        <v>1</v>
      </c>
      <c r="H193" s="130">
        <v>0.95</v>
      </c>
      <c r="I193" s="133"/>
      <c r="K193" s="133"/>
      <c r="M193" s="133"/>
      <c r="O193" s="133"/>
      <c r="Q193" s="133"/>
    </row>
    <row r="194" spans="1:17">
      <c r="A194" s="127" t="s">
        <v>198</v>
      </c>
      <c r="B194" s="128" t="s">
        <v>1997</v>
      </c>
      <c r="C194" s="120" t="s">
        <v>1881</v>
      </c>
      <c r="D194" s="120" t="s">
        <v>2061</v>
      </c>
      <c r="E194" s="129">
        <v>4.1727999999999996</v>
      </c>
      <c r="F194" s="130">
        <v>14.81</v>
      </c>
      <c r="G194" s="131">
        <v>1</v>
      </c>
      <c r="H194" s="130">
        <v>0.95</v>
      </c>
      <c r="I194" s="133"/>
      <c r="K194" s="133"/>
      <c r="M194" s="133"/>
      <c r="O194" s="133"/>
      <c r="Q194" s="133"/>
    </row>
    <row r="195" spans="1:17">
      <c r="A195" s="127" t="s">
        <v>199</v>
      </c>
      <c r="B195" s="128" t="s">
        <v>1694</v>
      </c>
      <c r="C195" s="120" t="s">
        <v>1881</v>
      </c>
      <c r="D195" s="120" t="s">
        <v>2061</v>
      </c>
      <c r="E195" s="129">
        <v>0.89770000000000005</v>
      </c>
      <c r="F195" s="130">
        <v>2.42</v>
      </c>
      <c r="G195" s="131">
        <v>1</v>
      </c>
      <c r="H195" s="130">
        <v>0.8</v>
      </c>
      <c r="I195" s="133"/>
      <c r="K195" s="133"/>
      <c r="M195" s="133"/>
      <c r="O195" s="133"/>
      <c r="Q195" s="133"/>
    </row>
    <row r="196" spans="1:17">
      <c r="A196" s="127" t="s">
        <v>200</v>
      </c>
      <c r="B196" s="128" t="s">
        <v>1694</v>
      </c>
      <c r="C196" s="120" t="s">
        <v>1881</v>
      </c>
      <c r="D196" s="120" t="s">
        <v>2061</v>
      </c>
      <c r="E196" s="129">
        <v>1.0341</v>
      </c>
      <c r="F196" s="130">
        <v>3.98</v>
      </c>
      <c r="G196" s="131">
        <v>1</v>
      </c>
      <c r="H196" s="130">
        <v>0.8</v>
      </c>
      <c r="I196" s="133"/>
      <c r="K196" s="133"/>
      <c r="M196" s="133"/>
      <c r="O196" s="133"/>
      <c r="Q196" s="133"/>
    </row>
    <row r="197" spans="1:17">
      <c r="A197" s="127" t="s">
        <v>201</v>
      </c>
      <c r="B197" s="128" t="s">
        <v>1694</v>
      </c>
      <c r="C197" s="120" t="s">
        <v>1881</v>
      </c>
      <c r="D197" s="120" t="s">
        <v>2061</v>
      </c>
      <c r="E197" s="129">
        <v>1.5061</v>
      </c>
      <c r="F197" s="130">
        <v>6.85</v>
      </c>
      <c r="G197" s="131">
        <v>1</v>
      </c>
      <c r="H197" s="130">
        <v>0.95</v>
      </c>
      <c r="I197" s="133"/>
      <c r="K197" s="133"/>
      <c r="M197" s="133"/>
      <c r="O197" s="133"/>
      <c r="Q197" s="133"/>
    </row>
    <row r="198" spans="1:17">
      <c r="A198" s="127" t="s">
        <v>202</v>
      </c>
      <c r="B198" s="128" t="s">
        <v>1694</v>
      </c>
      <c r="C198" s="120" t="s">
        <v>1881</v>
      </c>
      <c r="D198" s="120" t="s">
        <v>2061</v>
      </c>
      <c r="E198" s="129">
        <v>2.6002999999999998</v>
      </c>
      <c r="F198" s="130">
        <v>11.16</v>
      </c>
      <c r="G198" s="131">
        <v>1</v>
      </c>
      <c r="H198" s="130">
        <v>0.95</v>
      </c>
      <c r="I198" s="133"/>
      <c r="K198" s="133"/>
      <c r="M198" s="133"/>
      <c r="O198" s="133"/>
      <c r="Q198" s="133"/>
    </row>
    <row r="199" spans="1:17">
      <c r="A199" s="127" t="s">
        <v>203</v>
      </c>
      <c r="B199" s="128" t="s">
        <v>1695</v>
      </c>
      <c r="C199" s="120" t="s">
        <v>1881</v>
      </c>
      <c r="D199" s="120" t="s">
        <v>2061</v>
      </c>
      <c r="E199" s="129">
        <v>0.65200000000000002</v>
      </c>
      <c r="F199" s="130">
        <v>1.9</v>
      </c>
      <c r="G199" s="131">
        <v>1</v>
      </c>
      <c r="H199" s="130">
        <v>0.8</v>
      </c>
      <c r="I199" s="133"/>
      <c r="K199" s="133"/>
      <c r="M199" s="133"/>
      <c r="O199" s="133"/>
      <c r="Q199" s="133"/>
    </row>
    <row r="200" spans="1:17">
      <c r="A200" s="127" t="s">
        <v>204</v>
      </c>
      <c r="B200" s="128" t="s">
        <v>1695</v>
      </c>
      <c r="C200" s="120" t="s">
        <v>1881</v>
      </c>
      <c r="D200" s="120" t="s">
        <v>2061</v>
      </c>
      <c r="E200" s="129">
        <v>0.72319999999999995</v>
      </c>
      <c r="F200" s="130">
        <v>2.46</v>
      </c>
      <c r="G200" s="131">
        <v>1</v>
      </c>
      <c r="H200" s="130">
        <v>0.8</v>
      </c>
      <c r="I200" s="133"/>
      <c r="K200" s="133"/>
      <c r="M200" s="133"/>
      <c r="O200" s="133"/>
      <c r="Q200" s="133"/>
    </row>
    <row r="201" spans="1:17">
      <c r="A201" s="127" t="s">
        <v>205</v>
      </c>
      <c r="B201" s="128" t="s">
        <v>1695</v>
      </c>
      <c r="C201" s="120" t="s">
        <v>1881</v>
      </c>
      <c r="D201" s="120" t="s">
        <v>2061</v>
      </c>
      <c r="E201" s="129">
        <v>0.88980000000000004</v>
      </c>
      <c r="F201" s="130">
        <v>3.51</v>
      </c>
      <c r="G201" s="131">
        <v>1</v>
      </c>
      <c r="H201" s="130">
        <v>0.95</v>
      </c>
      <c r="I201" s="133"/>
      <c r="K201" s="133"/>
      <c r="M201" s="133"/>
      <c r="O201" s="133"/>
      <c r="Q201" s="133"/>
    </row>
    <row r="202" spans="1:17">
      <c r="A202" s="127" t="s">
        <v>206</v>
      </c>
      <c r="B202" s="128" t="s">
        <v>1695</v>
      </c>
      <c r="C202" s="120" t="s">
        <v>1881</v>
      </c>
      <c r="D202" s="120" t="s">
        <v>2061</v>
      </c>
      <c r="E202" s="129">
        <v>1.921</v>
      </c>
      <c r="F202" s="130">
        <v>8.74</v>
      </c>
      <c r="G202" s="131">
        <v>1</v>
      </c>
      <c r="H202" s="130">
        <v>0.95</v>
      </c>
      <c r="I202" s="133"/>
      <c r="K202" s="133"/>
      <c r="M202" s="133"/>
      <c r="O202" s="133"/>
      <c r="Q202" s="133"/>
    </row>
    <row r="203" spans="1:17">
      <c r="A203" s="127" t="s">
        <v>207</v>
      </c>
      <c r="B203" s="128" t="s">
        <v>1482</v>
      </c>
      <c r="C203" s="120" t="s">
        <v>1881</v>
      </c>
      <c r="D203" s="120" t="s">
        <v>2062</v>
      </c>
      <c r="E203" s="129">
        <v>0.38740000000000002</v>
      </c>
      <c r="F203" s="130">
        <v>1.89</v>
      </c>
      <c r="G203" s="131">
        <v>1</v>
      </c>
      <c r="H203" s="130">
        <v>0.8</v>
      </c>
      <c r="I203" s="133"/>
      <c r="K203" s="133"/>
      <c r="M203" s="133"/>
      <c r="O203" s="133"/>
      <c r="Q203" s="133"/>
    </row>
    <row r="204" spans="1:17">
      <c r="A204" s="127" t="s">
        <v>208</v>
      </c>
      <c r="B204" s="128" t="s">
        <v>1482</v>
      </c>
      <c r="C204" s="120" t="s">
        <v>1881</v>
      </c>
      <c r="D204" s="120" t="s">
        <v>2062</v>
      </c>
      <c r="E204" s="129">
        <v>0.53890000000000005</v>
      </c>
      <c r="F204" s="130">
        <v>2.62</v>
      </c>
      <c r="G204" s="131">
        <v>1</v>
      </c>
      <c r="H204" s="130">
        <v>0.8</v>
      </c>
      <c r="I204" s="133"/>
      <c r="K204" s="133"/>
      <c r="M204" s="133"/>
      <c r="O204" s="133"/>
      <c r="Q204" s="133"/>
    </row>
    <row r="205" spans="1:17">
      <c r="A205" s="127" t="s">
        <v>209</v>
      </c>
      <c r="B205" s="128" t="s">
        <v>1482</v>
      </c>
      <c r="C205" s="120" t="s">
        <v>1881</v>
      </c>
      <c r="D205" s="120" t="s">
        <v>2062</v>
      </c>
      <c r="E205" s="129">
        <v>0.79310000000000003</v>
      </c>
      <c r="F205" s="130">
        <v>3.91</v>
      </c>
      <c r="G205" s="131">
        <v>1</v>
      </c>
      <c r="H205" s="130">
        <v>0.95</v>
      </c>
      <c r="I205" s="133"/>
      <c r="K205" s="133"/>
      <c r="M205" s="133"/>
      <c r="O205" s="133"/>
      <c r="Q205" s="133"/>
    </row>
    <row r="206" spans="1:17">
      <c r="A206" s="127" t="s">
        <v>210</v>
      </c>
      <c r="B206" s="128" t="s">
        <v>1482</v>
      </c>
      <c r="C206" s="120" t="s">
        <v>1881</v>
      </c>
      <c r="D206" s="120" t="s">
        <v>2062</v>
      </c>
      <c r="E206" s="129">
        <v>1.6881999999999999</v>
      </c>
      <c r="F206" s="130">
        <v>7.33</v>
      </c>
      <c r="G206" s="131">
        <v>1</v>
      </c>
      <c r="H206" s="130">
        <v>0.95</v>
      </c>
      <c r="I206" s="133"/>
      <c r="K206" s="133"/>
      <c r="M206" s="133"/>
      <c r="O206" s="133"/>
      <c r="Q206" s="133"/>
    </row>
    <row r="207" spans="1:17">
      <c r="A207" s="127" t="s">
        <v>211</v>
      </c>
      <c r="B207" s="128" t="s">
        <v>1696</v>
      </c>
      <c r="C207" s="120" t="s">
        <v>1881</v>
      </c>
      <c r="D207" s="120" t="s">
        <v>2061</v>
      </c>
      <c r="E207" s="129">
        <v>0.45379999999999998</v>
      </c>
      <c r="F207" s="130">
        <v>2.11</v>
      </c>
      <c r="G207" s="131">
        <v>1</v>
      </c>
      <c r="H207" s="130">
        <v>0.8</v>
      </c>
      <c r="I207" s="133"/>
      <c r="K207" s="133"/>
      <c r="M207" s="133"/>
      <c r="O207" s="133"/>
      <c r="Q207" s="133"/>
    </row>
    <row r="208" spans="1:17">
      <c r="A208" s="127" t="s">
        <v>212</v>
      </c>
      <c r="B208" s="128" t="s">
        <v>1696</v>
      </c>
      <c r="C208" s="120" t="s">
        <v>1881</v>
      </c>
      <c r="D208" s="120" t="s">
        <v>2061</v>
      </c>
      <c r="E208" s="129">
        <v>0.64180000000000004</v>
      </c>
      <c r="F208" s="130">
        <v>2.73</v>
      </c>
      <c r="G208" s="131">
        <v>1</v>
      </c>
      <c r="H208" s="130">
        <v>0.8</v>
      </c>
      <c r="I208" s="133"/>
      <c r="K208" s="133"/>
      <c r="M208" s="133"/>
      <c r="O208" s="133"/>
      <c r="Q208" s="133"/>
    </row>
    <row r="209" spans="1:17">
      <c r="A209" s="127" t="s">
        <v>213</v>
      </c>
      <c r="B209" s="128" t="s">
        <v>1696</v>
      </c>
      <c r="C209" s="120" t="s">
        <v>1881</v>
      </c>
      <c r="D209" s="120" t="s">
        <v>2061</v>
      </c>
      <c r="E209" s="129">
        <v>0.96109999999999995</v>
      </c>
      <c r="F209" s="130">
        <v>4.1500000000000004</v>
      </c>
      <c r="G209" s="131">
        <v>1</v>
      </c>
      <c r="H209" s="130">
        <v>0.95</v>
      </c>
      <c r="I209" s="133"/>
      <c r="K209" s="133"/>
      <c r="M209" s="133"/>
      <c r="O209" s="133"/>
      <c r="Q209" s="133"/>
    </row>
    <row r="210" spans="1:17">
      <c r="A210" s="127" t="s">
        <v>214</v>
      </c>
      <c r="B210" s="128" t="s">
        <v>1696</v>
      </c>
      <c r="C210" s="120" t="s">
        <v>1881</v>
      </c>
      <c r="D210" s="120" t="s">
        <v>2061</v>
      </c>
      <c r="E210" s="129">
        <v>1.9734</v>
      </c>
      <c r="F210" s="130">
        <v>10.050000000000001</v>
      </c>
      <c r="G210" s="131">
        <v>1</v>
      </c>
      <c r="H210" s="130">
        <v>0.95</v>
      </c>
      <c r="I210" s="133"/>
      <c r="K210" s="133"/>
      <c r="M210" s="133"/>
      <c r="O210" s="133"/>
      <c r="Q210" s="133"/>
    </row>
    <row r="211" spans="1:17">
      <c r="A211" s="127" t="s">
        <v>215</v>
      </c>
      <c r="B211" s="128" t="s">
        <v>1697</v>
      </c>
      <c r="C211" s="120" t="s">
        <v>1881</v>
      </c>
      <c r="D211" s="120" t="s">
        <v>2061</v>
      </c>
      <c r="E211" s="129">
        <v>0.56299999999999994</v>
      </c>
      <c r="F211" s="130">
        <v>2.21</v>
      </c>
      <c r="G211" s="131">
        <v>1</v>
      </c>
      <c r="H211" s="130">
        <v>0.8</v>
      </c>
      <c r="I211" s="133"/>
      <c r="K211" s="133"/>
      <c r="M211" s="133"/>
      <c r="O211" s="133"/>
      <c r="Q211" s="133"/>
    </row>
    <row r="212" spans="1:17">
      <c r="A212" s="127" t="s">
        <v>216</v>
      </c>
      <c r="B212" s="128" t="s">
        <v>1697</v>
      </c>
      <c r="C212" s="120" t="s">
        <v>1881</v>
      </c>
      <c r="D212" s="120" t="s">
        <v>2061</v>
      </c>
      <c r="E212" s="129">
        <v>0.76959999999999995</v>
      </c>
      <c r="F212" s="130">
        <v>2.93</v>
      </c>
      <c r="G212" s="131">
        <v>1</v>
      </c>
      <c r="H212" s="130">
        <v>0.8</v>
      </c>
      <c r="I212" s="133"/>
      <c r="K212" s="133"/>
      <c r="M212" s="133"/>
      <c r="O212" s="133"/>
      <c r="Q212" s="133"/>
    </row>
    <row r="213" spans="1:17">
      <c r="A213" s="127" t="s">
        <v>217</v>
      </c>
      <c r="B213" s="128" t="s">
        <v>1697</v>
      </c>
      <c r="C213" s="120" t="s">
        <v>1881</v>
      </c>
      <c r="D213" s="120" t="s">
        <v>2061</v>
      </c>
      <c r="E213" s="129">
        <v>1.2060999999999999</v>
      </c>
      <c r="F213" s="130">
        <v>4.97</v>
      </c>
      <c r="G213" s="131">
        <v>1</v>
      </c>
      <c r="H213" s="130">
        <v>0.95</v>
      </c>
      <c r="I213" s="133"/>
      <c r="K213" s="133"/>
      <c r="M213" s="133"/>
      <c r="O213" s="133"/>
      <c r="Q213" s="133"/>
    </row>
    <row r="214" spans="1:17">
      <c r="A214" s="127" t="s">
        <v>218</v>
      </c>
      <c r="B214" s="128" t="s">
        <v>1697</v>
      </c>
      <c r="C214" s="120" t="s">
        <v>1881</v>
      </c>
      <c r="D214" s="120" t="s">
        <v>2061</v>
      </c>
      <c r="E214" s="129">
        <v>2.1347999999999998</v>
      </c>
      <c r="F214" s="130">
        <v>7.67</v>
      </c>
      <c r="G214" s="131">
        <v>1</v>
      </c>
      <c r="H214" s="130">
        <v>0.95</v>
      </c>
      <c r="I214" s="133"/>
      <c r="K214" s="133"/>
      <c r="M214" s="133"/>
      <c r="O214" s="133"/>
      <c r="Q214" s="133"/>
    </row>
    <row r="215" spans="1:17">
      <c r="A215" s="127" t="s">
        <v>219</v>
      </c>
      <c r="B215" s="128" t="s">
        <v>1698</v>
      </c>
      <c r="C215" s="120" t="s">
        <v>1881</v>
      </c>
      <c r="D215" s="120" t="s">
        <v>2062</v>
      </c>
      <c r="E215" s="129">
        <v>1.8285</v>
      </c>
      <c r="F215" s="130">
        <v>3.24</v>
      </c>
      <c r="G215" s="131">
        <v>1</v>
      </c>
      <c r="H215" s="130">
        <v>0.8</v>
      </c>
      <c r="I215" s="133"/>
      <c r="K215" s="133"/>
      <c r="M215" s="133"/>
      <c r="O215" s="133"/>
      <c r="Q215" s="133"/>
    </row>
    <row r="216" spans="1:17">
      <c r="A216" s="127" t="s">
        <v>220</v>
      </c>
      <c r="B216" s="128" t="s">
        <v>1698</v>
      </c>
      <c r="C216" s="120" t="s">
        <v>1881</v>
      </c>
      <c r="D216" s="120" t="s">
        <v>2062</v>
      </c>
      <c r="E216" s="129">
        <v>2.2852999999999999</v>
      </c>
      <c r="F216" s="130">
        <v>5.01</v>
      </c>
      <c r="G216" s="131">
        <v>1</v>
      </c>
      <c r="H216" s="130">
        <v>0.8</v>
      </c>
      <c r="I216" s="133"/>
      <c r="K216" s="133"/>
      <c r="M216" s="133"/>
      <c r="O216" s="133"/>
      <c r="Q216" s="133"/>
    </row>
    <row r="217" spans="1:17">
      <c r="A217" s="127" t="s">
        <v>221</v>
      </c>
      <c r="B217" s="128" t="s">
        <v>1698</v>
      </c>
      <c r="C217" s="120" t="s">
        <v>1881</v>
      </c>
      <c r="D217" s="120" t="s">
        <v>2062</v>
      </c>
      <c r="E217" s="129">
        <v>3.4437000000000002</v>
      </c>
      <c r="F217" s="130">
        <v>8.92</v>
      </c>
      <c r="G217" s="131">
        <v>1</v>
      </c>
      <c r="H217" s="130">
        <v>0.95</v>
      </c>
      <c r="I217" s="133"/>
      <c r="K217" s="133"/>
      <c r="M217" s="133"/>
      <c r="O217" s="133"/>
      <c r="Q217" s="133"/>
    </row>
    <row r="218" spans="1:17">
      <c r="A218" s="127" t="s">
        <v>222</v>
      </c>
      <c r="B218" s="128" t="s">
        <v>1698</v>
      </c>
      <c r="C218" s="120" t="s">
        <v>1881</v>
      </c>
      <c r="D218" s="120" t="s">
        <v>2062</v>
      </c>
      <c r="E218" s="129">
        <v>6.5133000000000001</v>
      </c>
      <c r="F218" s="130">
        <v>16.350000000000001</v>
      </c>
      <c r="G218" s="131">
        <v>1</v>
      </c>
      <c r="H218" s="130">
        <v>0.95</v>
      </c>
      <c r="I218" s="133"/>
      <c r="K218" s="133"/>
      <c r="M218" s="133"/>
      <c r="O218" s="133"/>
      <c r="Q218" s="133"/>
    </row>
    <row r="219" spans="1:17">
      <c r="A219" s="127" t="s">
        <v>223</v>
      </c>
      <c r="B219" s="128" t="s">
        <v>1699</v>
      </c>
      <c r="C219" s="120" t="s">
        <v>1881</v>
      </c>
      <c r="D219" s="120" t="s">
        <v>2062</v>
      </c>
      <c r="E219" s="129">
        <v>1.4182999999999999</v>
      </c>
      <c r="F219" s="130">
        <v>2.92</v>
      </c>
      <c r="G219" s="131">
        <v>1</v>
      </c>
      <c r="H219" s="130">
        <v>0.8</v>
      </c>
      <c r="I219" s="133"/>
      <c r="K219" s="133"/>
      <c r="M219" s="133"/>
      <c r="O219" s="133"/>
      <c r="Q219" s="133"/>
    </row>
    <row r="220" spans="1:17">
      <c r="A220" s="127" t="s">
        <v>224</v>
      </c>
      <c r="B220" s="128" t="s">
        <v>1699</v>
      </c>
      <c r="C220" s="120" t="s">
        <v>1881</v>
      </c>
      <c r="D220" s="120" t="s">
        <v>2062</v>
      </c>
      <c r="E220" s="129">
        <v>1.8506</v>
      </c>
      <c r="F220" s="130">
        <v>4.9400000000000004</v>
      </c>
      <c r="G220" s="131">
        <v>1</v>
      </c>
      <c r="H220" s="130">
        <v>0.8</v>
      </c>
      <c r="I220" s="133"/>
      <c r="K220" s="133"/>
      <c r="M220" s="133"/>
      <c r="O220" s="133"/>
      <c r="Q220" s="133"/>
    </row>
    <row r="221" spans="1:17">
      <c r="A221" s="127" t="s">
        <v>225</v>
      </c>
      <c r="B221" s="128" t="s">
        <v>1699</v>
      </c>
      <c r="C221" s="120" t="s">
        <v>1881</v>
      </c>
      <c r="D221" s="120" t="s">
        <v>2062</v>
      </c>
      <c r="E221" s="129">
        <v>2.9419</v>
      </c>
      <c r="F221" s="130">
        <v>9.58</v>
      </c>
      <c r="G221" s="131">
        <v>1</v>
      </c>
      <c r="H221" s="130">
        <v>0.95</v>
      </c>
      <c r="I221" s="133"/>
      <c r="K221" s="133"/>
      <c r="M221" s="133"/>
      <c r="O221" s="133"/>
      <c r="Q221" s="133"/>
    </row>
    <row r="222" spans="1:17">
      <c r="A222" s="127" t="s">
        <v>226</v>
      </c>
      <c r="B222" s="128" t="s">
        <v>1699</v>
      </c>
      <c r="C222" s="120" t="s">
        <v>1881</v>
      </c>
      <c r="D222" s="120" t="s">
        <v>2062</v>
      </c>
      <c r="E222" s="129">
        <v>5.1623999999999999</v>
      </c>
      <c r="F222" s="130">
        <v>16.04</v>
      </c>
      <c r="G222" s="131">
        <v>1</v>
      </c>
      <c r="H222" s="130">
        <v>0.95</v>
      </c>
      <c r="I222" s="133"/>
      <c r="K222" s="133"/>
      <c r="M222" s="133"/>
      <c r="O222" s="133"/>
      <c r="Q222" s="133"/>
    </row>
    <row r="223" spans="1:17">
      <c r="A223" s="127" t="s">
        <v>227</v>
      </c>
      <c r="B223" s="128" t="s">
        <v>1700</v>
      </c>
      <c r="C223" s="120" t="s">
        <v>1881</v>
      </c>
      <c r="D223" s="120" t="s">
        <v>2062</v>
      </c>
      <c r="E223" s="129">
        <v>3.1013000000000002</v>
      </c>
      <c r="F223" s="130">
        <v>10.94</v>
      </c>
      <c r="G223" s="131">
        <v>1</v>
      </c>
      <c r="H223" s="130">
        <v>0.8</v>
      </c>
      <c r="I223" s="133"/>
      <c r="K223" s="133"/>
      <c r="M223" s="133"/>
      <c r="O223" s="133"/>
      <c r="Q223" s="133"/>
    </row>
    <row r="224" spans="1:17">
      <c r="A224" s="127" t="s">
        <v>228</v>
      </c>
      <c r="B224" s="128" t="s">
        <v>1700</v>
      </c>
      <c r="C224" s="120" t="s">
        <v>1881</v>
      </c>
      <c r="D224" s="120" t="s">
        <v>2062</v>
      </c>
      <c r="E224" s="129">
        <v>3.4516</v>
      </c>
      <c r="F224" s="130">
        <v>12.44</v>
      </c>
      <c r="G224" s="131">
        <v>1</v>
      </c>
      <c r="H224" s="130">
        <v>0.8</v>
      </c>
      <c r="I224" s="133"/>
      <c r="K224" s="133"/>
      <c r="M224" s="133"/>
      <c r="O224" s="133"/>
      <c r="Q224" s="133"/>
    </row>
    <row r="225" spans="1:17">
      <c r="A225" s="127" t="s">
        <v>229</v>
      </c>
      <c r="B225" s="128" t="s">
        <v>1700</v>
      </c>
      <c r="C225" s="120" t="s">
        <v>1881</v>
      </c>
      <c r="D225" s="120" t="s">
        <v>2062</v>
      </c>
      <c r="E225" s="129">
        <v>4.1863999999999999</v>
      </c>
      <c r="F225" s="130">
        <v>14.26</v>
      </c>
      <c r="G225" s="131">
        <v>1</v>
      </c>
      <c r="H225" s="130">
        <v>0.95</v>
      </c>
      <c r="I225" s="133"/>
      <c r="K225" s="133"/>
      <c r="M225" s="133"/>
      <c r="O225" s="133"/>
      <c r="Q225" s="133"/>
    </row>
    <row r="226" spans="1:17">
      <c r="A226" s="127" t="s">
        <v>230</v>
      </c>
      <c r="B226" s="128" t="s">
        <v>1700</v>
      </c>
      <c r="C226" s="120" t="s">
        <v>1881</v>
      </c>
      <c r="D226" s="120" t="s">
        <v>2062</v>
      </c>
      <c r="E226" s="129">
        <v>5.4875999999999996</v>
      </c>
      <c r="F226" s="130">
        <v>17.28</v>
      </c>
      <c r="G226" s="131">
        <v>1</v>
      </c>
      <c r="H226" s="130">
        <v>0.95</v>
      </c>
      <c r="I226" s="133"/>
      <c r="K226" s="133"/>
      <c r="M226" s="133"/>
      <c r="O226" s="133"/>
      <c r="Q226" s="133"/>
    </row>
    <row r="227" spans="1:17">
      <c r="A227" s="127" t="s">
        <v>231</v>
      </c>
      <c r="B227" s="128" t="s">
        <v>1483</v>
      </c>
      <c r="C227" s="120" t="s">
        <v>1881</v>
      </c>
      <c r="D227" s="120" t="s">
        <v>2062</v>
      </c>
      <c r="E227" s="129">
        <v>1.36</v>
      </c>
      <c r="F227" s="130">
        <v>6.12</v>
      </c>
      <c r="G227" s="131">
        <v>1</v>
      </c>
      <c r="H227" s="130">
        <v>0.8</v>
      </c>
      <c r="I227" s="133"/>
      <c r="K227" s="133"/>
      <c r="M227" s="133"/>
      <c r="O227" s="133"/>
      <c r="Q227" s="133"/>
    </row>
    <row r="228" spans="1:17">
      <c r="A228" s="127" t="s">
        <v>232</v>
      </c>
      <c r="B228" s="128" t="s">
        <v>1483</v>
      </c>
      <c r="C228" s="120" t="s">
        <v>1881</v>
      </c>
      <c r="D228" s="120" t="s">
        <v>2062</v>
      </c>
      <c r="E228" s="129">
        <v>1.7587999999999999</v>
      </c>
      <c r="F228" s="130">
        <v>7.86</v>
      </c>
      <c r="G228" s="131">
        <v>1</v>
      </c>
      <c r="H228" s="130">
        <v>0.8</v>
      </c>
      <c r="I228" s="133"/>
      <c r="K228" s="133"/>
      <c r="M228" s="133"/>
      <c r="O228" s="133"/>
      <c r="Q228" s="133"/>
    </row>
    <row r="229" spans="1:17">
      <c r="A229" s="127" t="s">
        <v>233</v>
      </c>
      <c r="B229" s="128" t="s">
        <v>1483</v>
      </c>
      <c r="C229" s="120" t="s">
        <v>1881</v>
      </c>
      <c r="D229" s="120" t="s">
        <v>2062</v>
      </c>
      <c r="E229" s="129">
        <v>2.3843999999999999</v>
      </c>
      <c r="F229" s="130">
        <v>10.08</v>
      </c>
      <c r="G229" s="131">
        <v>1</v>
      </c>
      <c r="H229" s="130">
        <v>0.95</v>
      </c>
      <c r="I229" s="133"/>
      <c r="K229" s="133"/>
      <c r="M229" s="133"/>
      <c r="O229" s="133"/>
      <c r="Q229" s="133"/>
    </row>
    <row r="230" spans="1:17">
      <c r="A230" s="127" t="s">
        <v>234</v>
      </c>
      <c r="B230" s="128" t="s">
        <v>1483</v>
      </c>
      <c r="C230" s="120" t="s">
        <v>1881</v>
      </c>
      <c r="D230" s="120" t="s">
        <v>2062</v>
      </c>
      <c r="E230" s="129">
        <v>3.1271</v>
      </c>
      <c r="F230" s="130">
        <v>12.17</v>
      </c>
      <c r="G230" s="131">
        <v>1</v>
      </c>
      <c r="H230" s="130">
        <v>0.95</v>
      </c>
      <c r="I230" s="133"/>
      <c r="K230" s="133"/>
      <c r="M230" s="133"/>
      <c r="O230" s="133"/>
      <c r="Q230" s="133"/>
    </row>
    <row r="231" spans="1:17">
      <c r="A231" s="127" t="s">
        <v>235</v>
      </c>
      <c r="B231" s="128" t="s">
        <v>1701</v>
      </c>
      <c r="C231" s="120" t="s">
        <v>1881</v>
      </c>
      <c r="D231" s="120" t="s">
        <v>2062</v>
      </c>
      <c r="E231" s="129">
        <v>0.42099999999999999</v>
      </c>
      <c r="F231" s="130">
        <v>2.35</v>
      </c>
      <c r="G231" s="131">
        <v>1</v>
      </c>
      <c r="H231" s="130">
        <v>0.8</v>
      </c>
      <c r="I231" s="133"/>
      <c r="K231" s="133"/>
      <c r="M231" s="133"/>
      <c r="O231" s="133"/>
      <c r="Q231" s="133"/>
    </row>
    <row r="232" spans="1:17">
      <c r="A232" s="127" t="s">
        <v>236</v>
      </c>
      <c r="B232" s="128" t="s">
        <v>1701</v>
      </c>
      <c r="C232" s="120" t="s">
        <v>1881</v>
      </c>
      <c r="D232" s="120" t="s">
        <v>2062</v>
      </c>
      <c r="E232" s="129">
        <v>0.64910000000000001</v>
      </c>
      <c r="F232" s="130">
        <v>3.49</v>
      </c>
      <c r="G232" s="131">
        <v>1</v>
      </c>
      <c r="H232" s="130">
        <v>0.8</v>
      </c>
      <c r="I232" s="133"/>
      <c r="K232" s="133"/>
      <c r="M232" s="133"/>
      <c r="O232" s="133"/>
      <c r="Q232" s="133"/>
    </row>
    <row r="233" spans="1:17">
      <c r="A233" s="127" t="s">
        <v>237</v>
      </c>
      <c r="B233" s="128" t="s">
        <v>1701</v>
      </c>
      <c r="C233" s="120" t="s">
        <v>1881</v>
      </c>
      <c r="D233" s="120" t="s">
        <v>2062</v>
      </c>
      <c r="E233" s="129">
        <v>1.2208000000000001</v>
      </c>
      <c r="F233" s="130">
        <v>5.54</v>
      </c>
      <c r="G233" s="131">
        <v>1</v>
      </c>
      <c r="H233" s="130">
        <v>0.95</v>
      </c>
      <c r="I233" s="133"/>
      <c r="K233" s="133"/>
      <c r="M233" s="133"/>
      <c r="O233" s="133"/>
      <c r="Q233" s="133"/>
    </row>
    <row r="234" spans="1:17">
      <c r="A234" s="127" t="s">
        <v>238</v>
      </c>
      <c r="B234" s="128" t="s">
        <v>1701</v>
      </c>
      <c r="C234" s="120" t="s">
        <v>1881</v>
      </c>
      <c r="D234" s="120" t="s">
        <v>2062</v>
      </c>
      <c r="E234" s="129">
        <v>1.8111999999999999</v>
      </c>
      <c r="F234" s="130">
        <v>6.91</v>
      </c>
      <c r="G234" s="131">
        <v>1</v>
      </c>
      <c r="H234" s="130">
        <v>0.95</v>
      </c>
      <c r="I234" s="133"/>
      <c r="K234" s="133"/>
      <c r="M234" s="133"/>
      <c r="O234" s="133"/>
      <c r="Q234" s="133"/>
    </row>
    <row r="235" spans="1:17">
      <c r="A235" s="127" t="s">
        <v>239</v>
      </c>
      <c r="B235" s="128" t="s">
        <v>1484</v>
      </c>
      <c r="C235" s="120" t="s">
        <v>1881</v>
      </c>
      <c r="D235" s="120" t="s">
        <v>2062</v>
      </c>
      <c r="E235" s="129">
        <v>0.43230000000000002</v>
      </c>
      <c r="F235" s="130">
        <v>2.5299999999999998</v>
      </c>
      <c r="G235" s="131">
        <v>1</v>
      </c>
      <c r="H235" s="130">
        <v>0.8</v>
      </c>
      <c r="I235" s="133"/>
      <c r="K235" s="133"/>
      <c r="M235" s="133"/>
      <c r="O235" s="133"/>
      <c r="Q235" s="133"/>
    </row>
    <row r="236" spans="1:17">
      <c r="A236" s="127" t="s">
        <v>240</v>
      </c>
      <c r="B236" s="128" t="s">
        <v>1484</v>
      </c>
      <c r="C236" s="120" t="s">
        <v>1881</v>
      </c>
      <c r="D236" s="120" t="s">
        <v>2062</v>
      </c>
      <c r="E236" s="129">
        <v>0.74529999999999996</v>
      </c>
      <c r="F236" s="130">
        <v>3.5</v>
      </c>
      <c r="G236" s="131">
        <v>1</v>
      </c>
      <c r="H236" s="130">
        <v>0.8</v>
      </c>
      <c r="I236" s="133"/>
      <c r="K236" s="133"/>
      <c r="M236" s="133"/>
      <c r="O236" s="133"/>
      <c r="Q236" s="133"/>
    </row>
    <row r="237" spans="1:17">
      <c r="A237" s="127" t="s">
        <v>241</v>
      </c>
      <c r="B237" s="128" t="s">
        <v>1484</v>
      </c>
      <c r="C237" s="120" t="s">
        <v>1881</v>
      </c>
      <c r="D237" s="120" t="s">
        <v>2062</v>
      </c>
      <c r="E237" s="129">
        <v>1.149</v>
      </c>
      <c r="F237" s="130">
        <v>5.12</v>
      </c>
      <c r="G237" s="131">
        <v>1</v>
      </c>
      <c r="H237" s="130">
        <v>0.95</v>
      </c>
      <c r="I237" s="133"/>
      <c r="K237" s="133"/>
      <c r="M237" s="133"/>
      <c r="O237" s="133"/>
      <c r="Q237" s="133"/>
    </row>
    <row r="238" spans="1:17">
      <c r="A238" s="127" t="s">
        <v>242</v>
      </c>
      <c r="B238" s="128" t="s">
        <v>1484</v>
      </c>
      <c r="C238" s="120" t="s">
        <v>1881</v>
      </c>
      <c r="D238" s="120" t="s">
        <v>2062</v>
      </c>
      <c r="E238" s="129">
        <v>1.9746999999999999</v>
      </c>
      <c r="F238" s="130">
        <v>6.49</v>
      </c>
      <c r="G238" s="131">
        <v>1</v>
      </c>
      <c r="H238" s="130">
        <v>0.95</v>
      </c>
      <c r="I238" s="133"/>
      <c r="K238" s="133"/>
      <c r="M238" s="133"/>
      <c r="O238" s="133"/>
      <c r="Q238" s="133"/>
    </row>
    <row r="239" spans="1:17">
      <c r="A239" s="127" t="s">
        <v>243</v>
      </c>
      <c r="B239" s="128" t="s">
        <v>1485</v>
      </c>
      <c r="C239" s="120" t="s">
        <v>1881</v>
      </c>
      <c r="D239" s="120" t="s">
        <v>2062</v>
      </c>
      <c r="E239" s="129">
        <v>0.58109999999999995</v>
      </c>
      <c r="F239" s="130">
        <v>2.2400000000000002</v>
      </c>
      <c r="G239" s="131">
        <v>1</v>
      </c>
      <c r="H239" s="130">
        <v>0.8</v>
      </c>
      <c r="I239" s="133"/>
      <c r="K239" s="133"/>
      <c r="M239" s="133"/>
      <c r="O239" s="133"/>
      <c r="Q239" s="133"/>
    </row>
    <row r="240" spans="1:17">
      <c r="A240" s="127" t="s">
        <v>244</v>
      </c>
      <c r="B240" s="128" t="s">
        <v>1485</v>
      </c>
      <c r="C240" s="120" t="s">
        <v>1881</v>
      </c>
      <c r="D240" s="120" t="s">
        <v>2062</v>
      </c>
      <c r="E240" s="129">
        <v>0.76239999999999997</v>
      </c>
      <c r="F240" s="130">
        <v>3.08</v>
      </c>
      <c r="G240" s="131">
        <v>1</v>
      </c>
      <c r="H240" s="130">
        <v>0.8</v>
      </c>
      <c r="I240" s="133"/>
      <c r="K240" s="133"/>
      <c r="M240" s="133"/>
      <c r="O240" s="133"/>
      <c r="Q240" s="133"/>
    </row>
    <row r="241" spans="1:17">
      <c r="A241" s="127" t="s">
        <v>245</v>
      </c>
      <c r="B241" s="128" t="s">
        <v>1485</v>
      </c>
      <c r="C241" s="120" t="s">
        <v>1881</v>
      </c>
      <c r="D241" s="120" t="s">
        <v>2062</v>
      </c>
      <c r="E241" s="129">
        <v>1.1768000000000001</v>
      </c>
      <c r="F241" s="130">
        <v>4.6100000000000003</v>
      </c>
      <c r="G241" s="131">
        <v>1</v>
      </c>
      <c r="H241" s="130">
        <v>0.95</v>
      </c>
      <c r="I241" s="133"/>
      <c r="K241" s="133"/>
      <c r="M241" s="133"/>
      <c r="O241" s="133"/>
      <c r="Q241" s="133"/>
    </row>
    <row r="242" spans="1:17">
      <c r="A242" s="127" t="s">
        <v>246</v>
      </c>
      <c r="B242" s="128" t="s">
        <v>1485</v>
      </c>
      <c r="C242" s="120" t="s">
        <v>1881</v>
      </c>
      <c r="D242" s="120" t="s">
        <v>2062</v>
      </c>
      <c r="E242" s="129">
        <v>1.9772000000000001</v>
      </c>
      <c r="F242" s="130">
        <v>6.34</v>
      </c>
      <c r="G242" s="131">
        <v>1</v>
      </c>
      <c r="H242" s="130">
        <v>0.95</v>
      </c>
      <c r="I242" s="133"/>
      <c r="K242" s="133"/>
      <c r="M242" s="133"/>
      <c r="O242" s="133"/>
      <c r="Q242" s="133"/>
    </row>
    <row r="243" spans="1:17">
      <c r="A243" s="127" t="s">
        <v>247</v>
      </c>
      <c r="B243" s="128" t="s">
        <v>1702</v>
      </c>
      <c r="C243" s="120" t="s">
        <v>1881</v>
      </c>
      <c r="D243" s="120" t="s">
        <v>2061</v>
      </c>
      <c r="E243" s="129">
        <v>0.79210000000000003</v>
      </c>
      <c r="F243" s="130">
        <v>2.87</v>
      </c>
      <c r="G243" s="131">
        <v>1</v>
      </c>
      <c r="H243" s="130">
        <v>0.8</v>
      </c>
      <c r="I243" s="133"/>
      <c r="K243" s="133"/>
      <c r="M243" s="133"/>
      <c r="O243" s="133"/>
      <c r="Q243" s="133"/>
    </row>
    <row r="244" spans="1:17">
      <c r="A244" s="127" t="s">
        <v>248</v>
      </c>
      <c r="B244" s="128" t="s">
        <v>1702</v>
      </c>
      <c r="C244" s="120" t="s">
        <v>1881</v>
      </c>
      <c r="D244" s="120" t="s">
        <v>2061</v>
      </c>
      <c r="E244" s="129">
        <v>0.91120000000000001</v>
      </c>
      <c r="F244" s="130">
        <v>3.29</v>
      </c>
      <c r="G244" s="131">
        <v>1</v>
      </c>
      <c r="H244" s="130">
        <v>0.8</v>
      </c>
      <c r="I244" s="133"/>
      <c r="K244" s="133"/>
      <c r="M244" s="133"/>
      <c r="O244" s="133"/>
      <c r="Q244" s="133"/>
    </row>
    <row r="245" spans="1:17">
      <c r="A245" s="127" t="s">
        <v>249</v>
      </c>
      <c r="B245" s="128" t="s">
        <v>1702</v>
      </c>
      <c r="C245" s="120" t="s">
        <v>1881</v>
      </c>
      <c r="D245" s="120" t="s">
        <v>2061</v>
      </c>
      <c r="E245" s="129">
        <v>1.3083</v>
      </c>
      <c r="F245" s="130">
        <v>5.0999999999999996</v>
      </c>
      <c r="G245" s="131">
        <v>1</v>
      </c>
      <c r="H245" s="130">
        <v>0.95</v>
      </c>
      <c r="I245" s="133"/>
      <c r="K245" s="133"/>
      <c r="M245" s="133"/>
      <c r="O245" s="133"/>
      <c r="Q245" s="133"/>
    </row>
    <row r="246" spans="1:17">
      <c r="A246" s="127" t="s">
        <v>250</v>
      </c>
      <c r="B246" s="128" t="s">
        <v>1702</v>
      </c>
      <c r="C246" s="120" t="s">
        <v>1881</v>
      </c>
      <c r="D246" s="120" t="s">
        <v>2061</v>
      </c>
      <c r="E246" s="129">
        <v>2.2865000000000002</v>
      </c>
      <c r="F246" s="130">
        <v>7.74</v>
      </c>
      <c r="G246" s="131">
        <v>1</v>
      </c>
      <c r="H246" s="130">
        <v>0.95</v>
      </c>
      <c r="I246" s="133"/>
      <c r="K246" s="133"/>
      <c r="M246" s="133"/>
      <c r="O246" s="133"/>
      <c r="Q246" s="133"/>
    </row>
    <row r="247" spans="1:17">
      <c r="A247" s="127" t="s">
        <v>251</v>
      </c>
      <c r="B247" s="128" t="s">
        <v>1486</v>
      </c>
      <c r="C247" s="120" t="s">
        <v>1881</v>
      </c>
      <c r="D247" s="120" t="s">
        <v>2062</v>
      </c>
      <c r="E247" s="129">
        <v>0.77580000000000005</v>
      </c>
      <c r="F247" s="130">
        <v>2.85</v>
      </c>
      <c r="G247" s="131">
        <v>1</v>
      </c>
      <c r="H247" s="130">
        <v>0.8</v>
      </c>
      <c r="I247" s="133"/>
      <c r="K247" s="133"/>
      <c r="M247" s="133"/>
      <c r="O247" s="133"/>
      <c r="Q247" s="133"/>
    </row>
    <row r="248" spans="1:17">
      <c r="A248" s="127" t="s">
        <v>252</v>
      </c>
      <c r="B248" s="128" t="s">
        <v>1486</v>
      </c>
      <c r="C248" s="120" t="s">
        <v>1881</v>
      </c>
      <c r="D248" s="120" t="s">
        <v>2062</v>
      </c>
      <c r="E248" s="129">
        <v>0.98760000000000003</v>
      </c>
      <c r="F248" s="130">
        <v>3.99</v>
      </c>
      <c r="G248" s="131">
        <v>1</v>
      </c>
      <c r="H248" s="130">
        <v>0.8</v>
      </c>
      <c r="I248" s="133"/>
      <c r="K248" s="133"/>
      <c r="M248" s="133"/>
      <c r="O248" s="133"/>
      <c r="Q248" s="133"/>
    </row>
    <row r="249" spans="1:17">
      <c r="A249" s="127" t="s">
        <v>253</v>
      </c>
      <c r="B249" s="128" t="s">
        <v>1486</v>
      </c>
      <c r="C249" s="120" t="s">
        <v>1881</v>
      </c>
      <c r="D249" s="120" t="s">
        <v>2062</v>
      </c>
      <c r="E249" s="129">
        <v>1.4114</v>
      </c>
      <c r="F249" s="130">
        <v>5.97</v>
      </c>
      <c r="G249" s="131">
        <v>1</v>
      </c>
      <c r="H249" s="130">
        <v>0.95</v>
      </c>
      <c r="I249" s="133"/>
      <c r="K249" s="133"/>
      <c r="M249" s="133"/>
      <c r="O249" s="133"/>
      <c r="Q249" s="133"/>
    </row>
    <row r="250" spans="1:17">
      <c r="A250" s="127" t="s">
        <v>254</v>
      </c>
      <c r="B250" s="128" t="s">
        <v>1486</v>
      </c>
      <c r="C250" s="120" t="s">
        <v>1881</v>
      </c>
      <c r="D250" s="120" t="s">
        <v>2062</v>
      </c>
      <c r="E250" s="129">
        <v>2.1606000000000001</v>
      </c>
      <c r="F250" s="130">
        <v>8.52</v>
      </c>
      <c r="G250" s="131">
        <v>1</v>
      </c>
      <c r="H250" s="130">
        <v>0.95</v>
      </c>
      <c r="I250" s="133"/>
      <c r="K250" s="133"/>
      <c r="M250" s="133"/>
      <c r="O250" s="133"/>
      <c r="Q250" s="133"/>
    </row>
    <row r="251" spans="1:17">
      <c r="A251" s="127" t="s">
        <v>255</v>
      </c>
      <c r="B251" s="128" t="s">
        <v>1703</v>
      </c>
      <c r="C251" s="120" t="s">
        <v>1881</v>
      </c>
      <c r="D251" s="120" t="s">
        <v>2062</v>
      </c>
      <c r="E251" s="129">
        <v>0.62070000000000003</v>
      </c>
      <c r="F251" s="130">
        <v>3.32</v>
      </c>
      <c r="G251" s="131">
        <v>1</v>
      </c>
      <c r="H251" s="130">
        <v>0.8</v>
      </c>
      <c r="I251" s="133"/>
      <c r="K251" s="133"/>
      <c r="M251" s="133"/>
      <c r="O251" s="133"/>
      <c r="Q251" s="133"/>
    </row>
    <row r="252" spans="1:17">
      <c r="A252" s="127" t="s">
        <v>256</v>
      </c>
      <c r="B252" s="128" t="s">
        <v>1703</v>
      </c>
      <c r="C252" s="120" t="s">
        <v>1881</v>
      </c>
      <c r="D252" s="120" t="s">
        <v>2062</v>
      </c>
      <c r="E252" s="129">
        <v>0.79459999999999997</v>
      </c>
      <c r="F252" s="130">
        <v>4.3</v>
      </c>
      <c r="G252" s="131">
        <v>1</v>
      </c>
      <c r="H252" s="130">
        <v>0.8</v>
      </c>
      <c r="I252" s="133"/>
      <c r="K252" s="133"/>
      <c r="M252" s="133"/>
      <c r="O252" s="133"/>
      <c r="Q252" s="133"/>
    </row>
    <row r="253" spans="1:17">
      <c r="A253" s="127" t="s">
        <v>257</v>
      </c>
      <c r="B253" s="128" t="s">
        <v>1703</v>
      </c>
      <c r="C253" s="120" t="s">
        <v>1881</v>
      </c>
      <c r="D253" s="120" t="s">
        <v>2062</v>
      </c>
      <c r="E253" s="129">
        <v>1.0613999999999999</v>
      </c>
      <c r="F253" s="130">
        <v>5.57</v>
      </c>
      <c r="G253" s="131">
        <v>1</v>
      </c>
      <c r="H253" s="130">
        <v>0.95</v>
      </c>
      <c r="I253" s="133"/>
      <c r="K253" s="133"/>
      <c r="M253" s="133"/>
      <c r="O253" s="133"/>
      <c r="Q253" s="133"/>
    </row>
    <row r="254" spans="1:17">
      <c r="A254" s="127" t="s">
        <v>258</v>
      </c>
      <c r="B254" s="128" t="s">
        <v>1703</v>
      </c>
      <c r="C254" s="120" t="s">
        <v>1881</v>
      </c>
      <c r="D254" s="120" t="s">
        <v>2062</v>
      </c>
      <c r="E254" s="129">
        <v>2.0007000000000001</v>
      </c>
      <c r="F254" s="130">
        <v>8.92</v>
      </c>
      <c r="G254" s="131">
        <v>1</v>
      </c>
      <c r="H254" s="130">
        <v>0.95</v>
      </c>
      <c r="I254" s="133"/>
      <c r="K254" s="133"/>
      <c r="M254" s="133"/>
      <c r="O254" s="133"/>
      <c r="Q254" s="133"/>
    </row>
    <row r="255" spans="1:17">
      <c r="A255" s="127" t="s">
        <v>259</v>
      </c>
      <c r="B255" s="128" t="s">
        <v>1704</v>
      </c>
      <c r="C255" s="120" t="s">
        <v>1881</v>
      </c>
      <c r="D255" s="120" t="s">
        <v>2062</v>
      </c>
      <c r="E255" s="129">
        <v>0.34749999999999998</v>
      </c>
      <c r="F255" s="130">
        <v>2.19</v>
      </c>
      <c r="G255" s="131">
        <v>1</v>
      </c>
      <c r="H255" s="130">
        <v>0.8</v>
      </c>
      <c r="I255" s="133"/>
      <c r="K255" s="133"/>
      <c r="M255" s="133"/>
      <c r="O255" s="133"/>
      <c r="Q255" s="133"/>
    </row>
    <row r="256" spans="1:17">
      <c r="A256" s="127" t="s">
        <v>260</v>
      </c>
      <c r="B256" s="128" t="s">
        <v>1704</v>
      </c>
      <c r="C256" s="120" t="s">
        <v>1881</v>
      </c>
      <c r="D256" s="120" t="s">
        <v>2062</v>
      </c>
      <c r="E256" s="129">
        <v>0.50480000000000003</v>
      </c>
      <c r="F256" s="130">
        <v>2.93</v>
      </c>
      <c r="G256" s="131">
        <v>1</v>
      </c>
      <c r="H256" s="130">
        <v>0.8</v>
      </c>
      <c r="I256" s="133"/>
      <c r="K256" s="133"/>
      <c r="M256" s="133"/>
      <c r="O256" s="133"/>
      <c r="Q256" s="133"/>
    </row>
    <row r="257" spans="1:17">
      <c r="A257" s="127" t="s">
        <v>261</v>
      </c>
      <c r="B257" s="128" t="s">
        <v>1704</v>
      </c>
      <c r="C257" s="120" t="s">
        <v>1881</v>
      </c>
      <c r="D257" s="120" t="s">
        <v>2062</v>
      </c>
      <c r="E257" s="129">
        <v>0.83720000000000006</v>
      </c>
      <c r="F257" s="130">
        <v>4.0599999999999996</v>
      </c>
      <c r="G257" s="131">
        <v>1</v>
      </c>
      <c r="H257" s="130">
        <v>0.95</v>
      </c>
      <c r="I257" s="133"/>
      <c r="K257" s="133"/>
      <c r="M257" s="133"/>
      <c r="O257" s="133"/>
      <c r="Q257" s="133"/>
    </row>
    <row r="258" spans="1:17">
      <c r="A258" s="127" t="s">
        <v>262</v>
      </c>
      <c r="B258" s="128" t="s">
        <v>1704</v>
      </c>
      <c r="C258" s="120" t="s">
        <v>1881</v>
      </c>
      <c r="D258" s="120" t="s">
        <v>2062</v>
      </c>
      <c r="E258" s="129">
        <v>2.0623999999999998</v>
      </c>
      <c r="F258" s="130">
        <v>7.82</v>
      </c>
      <c r="G258" s="131">
        <v>1</v>
      </c>
      <c r="H258" s="130">
        <v>0.95</v>
      </c>
      <c r="I258" s="133"/>
      <c r="K258" s="133"/>
      <c r="M258" s="133"/>
      <c r="O258" s="133"/>
      <c r="Q258" s="133"/>
    </row>
    <row r="259" spans="1:17">
      <c r="A259" s="127" t="s">
        <v>263</v>
      </c>
      <c r="B259" s="128" t="s">
        <v>1487</v>
      </c>
      <c r="C259" s="120" t="s">
        <v>1881</v>
      </c>
      <c r="D259" s="120" t="s">
        <v>2062</v>
      </c>
      <c r="E259" s="129">
        <v>0.47439999999999999</v>
      </c>
      <c r="F259" s="130">
        <v>2.52</v>
      </c>
      <c r="G259" s="131">
        <v>1</v>
      </c>
      <c r="H259" s="130">
        <v>0.8</v>
      </c>
      <c r="I259" s="133"/>
      <c r="K259" s="133"/>
      <c r="M259" s="133"/>
      <c r="O259" s="133"/>
      <c r="Q259" s="133"/>
    </row>
    <row r="260" spans="1:17">
      <c r="A260" s="127" t="s">
        <v>264</v>
      </c>
      <c r="B260" s="128" t="s">
        <v>1487</v>
      </c>
      <c r="C260" s="120" t="s">
        <v>1881</v>
      </c>
      <c r="D260" s="120" t="s">
        <v>2062</v>
      </c>
      <c r="E260" s="129">
        <v>0.62229999999999996</v>
      </c>
      <c r="F260" s="130">
        <v>3.31</v>
      </c>
      <c r="G260" s="131">
        <v>1</v>
      </c>
      <c r="H260" s="130">
        <v>0.8</v>
      </c>
      <c r="I260" s="133"/>
      <c r="K260" s="133"/>
      <c r="M260" s="133"/>
      <c r="O260" s="133"/>
      <c r="Q260" s="133"/>
    </row>
    <row r="261" spans="1:17">
      <c r="A261" s="127" t="s">
        <v>265</v>
      </c>
      <c r="B261" s="128" t="s">
        <v>1487</v>
      </c>
      <c r="C261" s="120" t="s">
        <v>1881</v>
      </c>
      <c r="D261" s="120" t="s">
        <v>2062</v>
      </c>
      <c r="E261" s="129">
        <v>0.93579999999999997</v>
      </c>
      <c r="F261" s="130">
        <v>4.63</v>
      </c>
      <c r="G261" s="131">
        <v>1</v>
      </c>
      <c r="H261" s="130">
        <v>0.95</v>
      </c>
      <c r="I261" s="133"/>
      <c r="K261" s="133"/>
      <c r="M261" s="133"/>
      <c r="O261" s="133"/>
      <c r="Q261" s="133"/>
    </row>
    <row r="262" spans="1:17">
      <c r="A262" s="127" t="s">
        <v>266</v>
      </c>
      <c r="B262" s="128" t="s">
        <v>1487</v>
      </c>
      <c r="C262" s="120" t="s">
        <v>1881</v>
      </c>
      <c r="D262" s="120" t="s">
        <v>2062</v>
      </c>
      <c r="E262" s="129">
        <v>1.7002999999999999</v>
      </c>
      <c r="F262" s="130">
        <v>7.32</v>
      </c>
      <c r="G262" s="131">
        <v>1</v>
      </c>
      <c r="H262" s="130">
        <v>0.95</v>
      </c>
      <c r="I262" s="133"/>
      <c r="K262" s="133"/>
      <c r="M262" s="133"/>
      <c r="O262" s="133"/>
      <c r="Q262" s="133"/>
    </row>
    <row r="263" spans="1:17">
      <c r="A263" s="127" t="s">
        <v>267</v>
      </c>
      <c r="B263" s="128" t="s">
        <v>1488</v>
      </c>
      <c r="C263" s="120" t="s">
        <v>1881</v>
      </c>
      <c r="D263" s="120" t="s">
        <v>2062</v>
      </c>
      <c r="E263" s="129">
        <v>0.52780000000000005</v>
      </c>
      <c r="F263" s="130">
        <v>2.68</v>
      </c>
      <c r="G263" s="131">
        <v>1</v>
      </c>
      <c r="H263" s="130">
        <v>0.8</v>
      </c>
      <c r="I263" s="133"/>
      <c r="K263" s="133"/>
      <c r="M263" s="133"/>
      <c r="O263" s="133"/>
      <c r="Q263" s="133"/>
    </row>
    <row r="264" spans="1:17">
      <c r="A264" s="127" t="s">
        <v>268</v>
      </c>
      <c r="B264" s="128" t="s">
        <v>1488</v>
      </c>
      <c r="C264" s="120" t="s">
        <v>1881</v>
      </c>
      <c r="D264" s="120" t="s">
        <v>2062</v>
      </c>
      <c r="E264" s="129">
        <v>0.66369999999999996</v>
      </c>
      <c r="F264" s="130">
        <v>3.28</v>
      </c>
      <c r="G264" s="131">
        <v>1</v>
      </c>
      <c r="H264" s="130">
        <v>0.8</v>
      </c>
      <c r="I264" s="133"/>
      <c r="K264" s="133"/>
      <c r="M264" s="133"/>
      <c r="O264" s="133"/>
      <c r="Q264" s="133"/>
    </row>
    <row r="265" spans="1:17">
      <c r="A265" s="127" t="s">
        <v>269</v>
      </c>
      <c r="B265" s="128" t="s">
        <v>1488</v>
      </c>
      <c r="C265" s="120" t="s">
        <v>1881</v>
      </c>
      <c r="D265" s="120" t="s">
        <v>2062</v>
      </c>
      <c r="E265" s="129">
        <v>0.83340000000000003</v>
      </c>
      <c r="F265" s="130">
        <v>4.13</v>
      </c>
      <c r="G265" s="131">
        <v>1</v>
      </c>
      <c r="H265" s="130">
        <v>0.95</v>
      </c>
      <c r="I265" s="133"/>
      <c r="K265" s="133"/>
      <c r="M265" s="133"/>
      <c r="O265" s="133"/>
      <c r="Q265" s="133"/>
    </row>
    <row r="266" spans="1:17">
      <c r="A266" s="127" t="s">
        <v>270</v>
      </c>
      <c r="B266" s="128" t="s">
        <v>1488</v>
      </c>
      <c r="C266" s="120" t="s">
        <v>1881</v>
      </c>
      <c r="D266" s="120" t="s">
        <v>2062</v>
      </c>
      <c r="E266" s="129">
        <v>1.6202000000000001</v>
      </c>
      <c r="F266" s="130">
        <v>6.88</v>
      </c>
      <c r="G266" s="131">
        <v>1</v>
      </c>
      <c r="H266" s="130">
        <v>0.95</v>
      </c>
      <c r="I266" s="133"/>
      <c r="K266" s="133"/>
      <c r="M266" s="133"/>
      <c r="O266" s="133"/>
      <c r="Q266" s="133"/>
    </row>
    <row r="267" spans="1:17">
      <c r="A267" s="127" t="s">
        <v>271</v>
      </c>
      <c r="B267" s="128" t="s">
        <v>1489</v>
      </c>
      <c r="C267" s="120" t="s">
        <v>1881</v>
      </c>
      <c r="D267" s="120" t="s">
        <v>2062</v>
      </c>
      <c r="E267" s="129">
        <v>0.4612</v>
      </c>
      <c r="F267" s="130">
        <v>1.98</v>
      </c>
      <c r="G267" s="131">
        <v>1</v>
      </c>
      <c r="H267" s="130">
        <v>0.8</v>
      </c>
      <c r="I267" s="133"/>
      <c r="K267" s="133"/>
      <c r="M267" s="133"/>
      <c r="O267" s="133"/>
      <c r="Q267" s="133"/>
    </row>
    <row r="268" spans="1:17">
      <c r="A268" s="127" t="s">
        <v>272</v>
      </c>
      <c r="B268" s="128" t="s">
        <v>1489</v>
      </c>
      <c r="C268" s="120" t="s">
        <v>1881</v>
      </c>
      <c r="D268" s="120" t="s">
        <v>2062</v>
      </c>
      <c r="E268" s="129">
        <v>0.66080000000000005</v>
      </c>
      <c r="F268" s="130">
        <v>2.88</v>
      </c>
      <c r="G268" s="131">
        <v>1</v>
      </c>
      <c r="H268" s="130">
        <v>0.8</v>
      </c>
      <c r="I268" s="133"/>
      <c r="K268" s="133"/>
      <c r="M268" s="133"/>
      <c r="O268" s="133"/>
      <c r="Q268" s="133"/>
    </row>
    <row r="269" spans="1:17">
      <c r="A269" s="127" t="s">
        <v>273</v>
      </c>
      <c r="B269" s="128" t="s">
        <v>1489</v>
      </c>
      <c r="C269" s="120" t="s">
        <v>1881</v>
      </c>
      <c r="D269" s="120" t="s">
        <v>2062</v>
      </c>
      <c r="E269" s="129">
        <v>0.7621</v>
      </c>
      <c r="F269" s="130">
        <v>3.23</v>
      </c>
      <c r="G269" s="131">
        <v>1</v>
      </c>
      <c r="H269" s="130">
        <v>0.95</v>
      </c>
      <c r="I269" s="133"/>
      <c r="K269" s="133"/>
      <c r="M269" s="133"/>
      <c r="O269" s="133"/>
      <c r="Q269" s="133"/>
    </row>
    <row r="270" spans="1:17">
      <c r="A270" s="127" t="s">
        <v>274</v>
      </c>
      <c r="B270" s="128" t="s">
        <v>1489</v>
      </c>
      <c r="C270" s="120" t="s">
        <v>1881</v>
      </c>
      <c r="D270" s="120" t="s">
        <v>2062</v>
      </c>
      <c r="E270" s="129">
        <v>1.5458000000000001</v>
      </c>
      <c r="F270" s="130">
        <v>4.72</v>
      </c>
      <c r="G270" s="131">
        <v>1</v>
      </c>
      <c r="H270" s="130">
        <v>0.95</v>
      </c>
      <c r="I270" s="133"/>
      <c r="K270" s="133"/>
      <c r="M270" s="133"/>
      <c r="O270" s="133"/>
      <c r="Q270" s="133"/>
    </row>
    <row r="271" spans="1:17">
      <c r="A271" s="127" t="s">
        <v>275</v>
      </c>
      <c r="B271" s="128" t="s">
        <v>1705</v>
      </c>
      <c r="C271" s="120" t="s">
        <v>1881</v>
      </c>
      <c r="D271" s="120" t="s">
        <v>2062</v>
      </c>
      <c r="E271" s="129">
        <v>0.68710000000000004</v>
      </c>
      <c r="F271" s="130">
        <v>2.83</v>
      </c>
      <c r="G271" s="131">
        <v>1</v>
      </c>
      <c r="H271" s="130">
        <v>0.8</v>
      </c>
      <c r="I271" s="133"/>
      <c r="K271" s="133"/>
      <c r="M271" s="133"/>
      <c r="O271" s="133"/>
      <c r="Q271" s="133"/>
    </row>
    <row r="272" spans="1:17">
      <c r="A272" s="127" t="s">
        <v>276</v>
      </c>
      <c r="B272" s="128" t="s">
        <v>1705</v>
      </c>
      <c r="C272" s="120" t="s">
        <v>1881</v>
      </c>
      <c r="D272" s="120" t="s">
        <v>2062</v>
      </c>
      <c r="E272" s="129">
        <v>0.81479999999999997</v>
      </c>
      <c r="F272" s="130">
        <v>3.59</v>
      </c>
      <c r="G272" s="131">
        <v>1</v>
      </c>
      <c r="H272" s="130">
        <v>0.8</v>
      </c>
      <c r="I272" s="133"/>
      <c r="K272" s="133"/>
      <c r="M272" s="133"/>
      <c r="O272" s="133"/>
      <c r="Q272" s="133"/>
    </row>
    <row r="273" spans="1:17">
      <c r="A273" s="127" t="s">
        <v>277</v>
      </c>
      <c r="B273" s="128" t="s">
        <v>1705</v>
      </c>
      <c r="C273" s="120" t="s">
        <v>1881</v>
      </c>
      <c r="D273" s="120" t="s">
        <v>2062</v>
      </c>
      <c r="E273" s="129">
        <v>1.2366999999999999</v>
      </c>
      <c r="F273" s="130">
        <v>5.69</v>
      </c>
      <c r="G273" s="131">
        <v>1</v>
      </c>
      <c r="H273" s="130">
        <v>0.95</v>
      </c>
      <c r="I273" s="133"/>
      <c r="K273" s="133"/>
      <c r="M273" s="133"/>
      <c r="O273" s="133"/>
      <c r="Q273" s="133"/>
    </row>
    <row r="274" spans="1:17">
      <c r="A274" s="127" t="s">
        <v>278</v>
      </c>
      <c r="B274" s="128" t="s">
        <v>1705</v>
      </c>
      <c r="C274" s="120" t="s">
        <v>1881</v>
      </c>
      <c r="D274" s="120" t="s">
        <v>2062</v>
      </c>
      <c r="E274" s="129">
        <v>2.2094999999999998</v>
      </c>
      <c r="F274" s="130">
        <v>9.11</v>
      </c>
      <c r="G274" s="131">
        <v>1</v>
      </c>
      <c r="H274" s="130">
        <v>0.95</v>
      </c>
      <c r="I274" s="133"/>
      <c r="K274" s="133"/>
      <c r="M274" s="133"/>
      <c r="O274" s="133"/>
      <c r="Q274" s="133"/>
    </row>
    <row r="275" spans="1:17">
      <c r="A275" s="127" t="s">
        <v>279</v>
      </c>
      <c r="B275" s="128" t="s">
        <v>1647</v>
      </c>
      <c r="C275" s="120" t="s">
        <v>1881</v>
      </c>
      <c r="D275" s="120" t="s">
        <v>2062</v>
      </c>
      <c r="E275" s="129">
        <v>0.56979999999999997</v>
      </c>
      <c r="F275" s="130">
        <v>2.87</v>
      </c>
      <c r="G275" s="131">
        <v>1</v>
      </c>
      <c r="H275" s="130">
        <v>0.8</v>
      </c>
      <c r="I275" s="133"/>
      <c r="K275" s="133"/>
      <c r="M275" s="133"/>
      <c r="O275" s="133"/>
      <c r="Q275" s="133"/>
    </row>
    <row r="276" spans="1:17">
      <c r="A276" s="127" t="s">
        <v>280</v>
      </c>
      <c r="B276" s="128" t="s">
        <v>1647</v>
      </c>
      <c r="C276" s="120" t="s">
        <v>1881</v>
      </c>
      <c r="D276" s="120" t="s">
        <v>2062</v>
      </c>
      <c r="E276" s="129">
        <v>0.8135</v>
      </c>
      <c r="F276" s="130">
        <v>3.75</v>
      </c>
      <c r="G276" s="131">
        <v>1</v>
      </c>
      <c r="H276" s="130">
        <v>0.8</v>
      </c>
      <c r="I276" s="133"/>
      <c r="K276" s="133"/>
      <c r="M276" s="133"/>
      <c r="O276" s="133"/>
      <c r="Q276" s="133"/>
    </row>
    <row r="277" spans="1:17">
      <c r="A277" s="127" t="s">
        <v>281</v>
      </c>
      <c r="B277" s="128" t="s">
        <v>1647</v>
      </c>
      <c r="C277" s="120" t="s">
        <v>1881</v>
      </c>
      <c r="D277" s="120" t="s">
        <v>2062</v>
      </c>
      <c r="E277" s="129">
        <v>1.2611000000000001</v>
      </c>
      <c r="F277" s="130">
        <v>5.56</v>
      </c>
      <c r="G277" s="131">
        <v>1</v>
      </c>
      <c r="H277" s="130">
        <v>0.95</v>
      </c>
      <c r="I277" s="133"/>
      <c r="K277" s="133"/>
      <c r="M277" s="133"/>
      <c r="O277" s="133"/>
      <c r="Q277" s="133"/>
    </row>
    <row r="278" spans="1:17">
      <c r="A278" s="127" t="s">
        <v>282</v>
      </c>
      <c r="B278" s="128" t="s">
        <v>1647</v>
      </c>
      <c r="C278" s="120" t="s">
        <v>1881</v>
      </c>
      <c r="D278" s="120" t="s">
        <v>2062</v>
      </c>
      <c r="E278" s="129">
        <v>2.1072000000000002</v>
      </c>
      <c r="F278" s="130">
        <v>8.39</v>
      </c>
      <c r="G278" s="131">
        <v>1</v>
      </c>
      <c r="H278" s="130">
        <v>0.95</v>
      </c>
      <c r="I278" s="133"/>
      <c r="K278" s="133"/>
      <c r="M278" s="133"/>
      <c r="O278" s="133"/>
      <c r="Q278" s="133"/>
    </row>
    <row r="279" spans="1:17">
      <c r="A279" s="127" t="s">
        <v>283</v>
      </c>
      <c r="B279" s="128" t="s">
        <v>1706</v>
      </c>
      <c r="C279" s="120" t="s">
        <v>1881</v>
      </c>
      <c r="D279" s="120" t="s">
        <v>2062</v>
      </c>
      <c r="E279" s="129">
        <v>0.5796</v>
      </c>
      <c r="F279" s="130">
        <v>2.54</v>
      </c>
      <c r="G279" s="131">
        <v>1</v>
      </c>
      <c r="H279" s="130">
        <v>0.8</v>
      </c>
      <c r="I279" s="133"/>
      <c r="K279" s="133"/>
      <c r="M279" s="133"/>
      <c r="O279" s="133"/>
      <c r="Q279" s="133"/>
    </row>
    <row r="280" spans="1:17">
      <c r="A280" s="127" t="s">
        <v>284</v>
      </c>
      <c r="B280" s="128" t="s">
        <v>1706</v>
      </c>
      <c r="C280" s="120" t="s">
        <v>1881</v>
      </c>
      <c r="D280" s="120" t="s">
        <v>2062</v>
      </c>
      <c r="E280" s="129">
        <v>0.75639999999999996</v>
      </c>
      <c r="F280" s="130">
        <v>3.17</v>
      </c>
      <c r="G280" s="131">
        <v>1</v>
      </c>
      <c r="H280" s="130">
        <v>0.8</v>
      </c>
      <c r="I280" s="133"/>
      <c r="K280" s="133"/>
      <c r="M280" s="133"/>
      <c r="O280" s="133"/>
      <c r="Q280" s="133"/>
    </row>
    <row r="281" spans="1:17">
      <c r="A281" s="127" t="s">
        <v>285</v>
      </c>
      <c r="B281" s="128" t="s">
        <v>1706</v>
      </c>
      <c r="C281" s="120" t="s">
        <v>1881</v>
      </c>
      <c r="D281" s="120" t="s">
        <v>2062</v>
      </c>
      <c r="E281" s="129">
        <v>1.1459999999999999</v>
      </c>
      <c r="F281" s="130">
        <v>5.04</v>
      </c>
      <c r="G281" s="131">
        <v>1</v>
      </c>
      <c r="H281" s="130">
        <v>0.95</v>
      </c>
      <c r="I281" s="133"/>
      <c r="K281" s="133"/>
      <c r="M281" s="133"/>
      <c r="O281" s="133"/>
      <c r="Q281" s="133"/>
    </row>
    <row r="282" spans="1:17">
      <c r="A282" s="127" t="s">
        <v>286</v>
      </c>
      <c r="B282" s="128" t="s">
        <v>1706</v>
      </c>
      <c r="C282" s="120" t="s">
        <v>1881</v>
      </c>
      <c r="D282" s="120" t="s">
        <v>2062</v>
      </c>
      <c r="E282" s="129">
        <v>2.0807000000000002</v>
      </c>
      <c r="F282" s="130">
        <v>8.35</v>
      </c>
      <c r="G282" s="131">
        <v>1</v>
      </c>
      <c r="H282" s="130">
        <v>0.95</v>
      </c>
      <c r="I282" s="133"/>
      <c r="K282" s="133"/>
      <c r="M282" s="133"/>
      <c r="O282" s="133"/>
      <c r="Q282" s="133"/>
    </row>
    <row r="283" spans="1:17">
      <c r="A283" s="127" t="s">
        <v>1412</v>
      </c>
      <c r="B283" s="128" t="s">
        <v>1707</v>
      </c>
      <c r="C283" s="120" t="s">
        <v>1881</v>
      </c>
      <c r="D283" s="120" t="s">
        <v>2062</v>
      </c>
      <c r="E283" s="129">
        <v>0.54020000000000001</v>
      </c>
      <c r="F283" s="130">
        <v>2.1800000000000002</v>
      </c>
      <c r="G283" s="131">
        <v>1</v>
      </c>
      <c r="H283" s="130">
        <v>0.8</v>
      </c>
      <c r="I283" s="133"/>
      <c r="K283" s="133"/>
      <c r="M283" s="133"/>
      <c r="O283" s="133"/>
      <c r="Q283" s="133"/>
    </row>
    <row r="284" spans="1:17">
      <c r="A284" s="127" t="s">
        <v>1413</v>
      </c>
      <c r="B284" s="128" t="s">
        <v>1707</v>
      </c>
      <c r="C284" s="120" t="s">
        <v>1881</v>
      </c>
      <c r="D284" s="120" t="s">
        <v>2062</v>
      </c>
      <c r="E284" s="129">
        <v>0.67120000000000002</v>
      </c>
      <c r="F284" s="130">
        <v>2.82</v>
      </c>
      <c r="G284" s="131">
        <v>1</v>
      </c>
      <c r="H284" s="130">
        <v>0.8</v>
      </c>
      <c r="I284" s="133"/>
      <c r="K284" s="133"/>
      <c r="M284" s="133"/>
      <c r="O284" s="133"/>
      <c r="Q284" s="133"/>
    </row>
    <row r="285" spans="1:17">
      <c r="A285" s="127" t="s">
        <v>1414</v>
      </c>
      <c r="B285" s="128" t="s">
        <v>1707</v>
      </c>
      <c r="C285" s="120" t="s">
        <v>1881</v>
      </c>
      <c r="D285" s="120" t="s">
        <v>2062</v>
      </c>
      <c r="E285" s="129">
        <v>0.87490000000000001</v>
      </c>
      <c r="F285" s="130">
        <v>3.89</v>
      </c>
      <c r="G285" s="131">
        <v>1</v>
      </c>
      <c r="H285" s="130">
        <v>0.95</v>
      </c>
      <c r="I285" s="133"/>
      <c r="K285" s="133"/>
      <c r="M285" s="133"/>
      <c r="O285" s="133"/>
      <c r="Q285" s="133"/>
    </row>
    <row r="286" spans="1:17">
      <c r="A286" s="127" t="s">
        <v>1415</v>
      </c>
      <c r="B286" s="128" t="s">
        <v>1707</v>
      </c>
      <c r="C286" s="120" t="s">
        <v>1881</v>
      </c>
      <c r="D286" s="120" t="s">
        <v>2062</v>
      </c>
      <c r="E286" s="129">
        <v>1.5747</v>
      </c>
      <c r="F286" s="130">
        <v>6.61</v>
      </c>
      <c r="G286" s="131">
        <v>1</v>
      </c>
      <c r="H286" s="130">
        <v>0.95</v>
      </c>
      <c r="I286" s="133"/>
      <c r="K286" s="133"/>
      <c r="M286" s="133"/>
      <c r="O286" s="133"/>
      <c r="Q286" s="133"/>
    </row>
    <row r="287" spans="1:17">
      <c r="A287" s="127" t="s">
        <v>287</v>
      </c>
      <c r="B287" s="128" t="s">
        <v>1490</v>
      </c>
      <c r="C287" s="120" t="s">
        <v>1881</v>
      </c>
      <c r="D287" s="120" t="s">
        <v>2063</v>
      </c>
      <c r="E287" s="129">
        <v>3.0183</v>
      </c>
      <c r="F287" s="130">
        <v>3.74</v>
      </c>
      <c r="G287" s="131">
        <v>1</v>
      </c>
      <c r="H287" s="130">
        <v>0.8</v>
      </c>
      <c r="I287" s="133"/>
      <c r="K287" s="133"/>
      <c r="M287" s="133"/>
      <c r="O287" s="133"/>
      <c r="Q287" s="133"/>
    </row>
    <row r="288" spans="1:17">
      <c r="A288" s="127" t="s">
        <v>288</v>
      </c>
      <c r="B288" s="128" t="s">
        <v>1490</v>
      </c>
      <c r="C288" s="120" t="s">
        <v>1881</v>
      </c>
      <c r="D288" s="120" t="s">
        <v>2063</v>
      </c>
      <c r="E288" s="129">
        <v>3.8382999999999998</v>
      </c>
      <c r="F288" s="130">
        <v>5.34</v>
      </c>
      <c r="G288" s="131">
        <v>1</v>
      </c>
      <c r="H288" s="130">
        <v>0.8</v>
      </c>
      <c r="I288" s="133"/>
      <c r="K288" s="133"/>
      <c r="M288" s="133"/>
      <c r="O288" s="133"/>
      <c r="Q288" s="133"/>
    </row>
    <row r="289" spans="1:17">
      <c r="A289" s="127" t="s">
        <v>289</v>
      </c>
      <c r="B289" s="128" t="s">
        <v>1490</v>
      </c>
      <c r="C289" s="120" t="s">
        <v>1881</v>
      </c>
      <c r="D289" s="120" t="s">
        <v>2063</v>
      </c>
      <c r="E289" s="129">
        <v>6.1364999999999998</v>
      </c>
      <c r="F289" s="130">
        <v>9.31</v>
      </c>
      <c r="G289" s="131">
        <v>1</v>
      </c>
      <c r="H289" s="130">
        <v>0.95</v>
      </c>
      <c r="I289" s="133"/>
      <c r="K289" s="133"/>
      <c r="M289" s="133"/>
      <c r="O289" s="133"/>
      <c r="Q289" s="133"/>
    </row>
    <row r="290" spans="1:17">
      <c r="A290" s="127" t="s">
        <v>290</v>
      </c>
      <c r="B290" s="128" t="s">
        <v>1490</v>
      </c>
      <c r="C290" s="120" t="s">
        <v>1881</v>
      </c>
      <c r="D290" s="120" t="s">
        <v>2063</v>
      </c>
      <c r="E290" s="129">
        <v>15.151400000000001</v>
      </c>
      <c r="F290" s="130">
        <v>28.25</v>
      </c>
      <c r="G290" s="131">
        <v>1</v>
      </c>
      <c r="H290" s="130">
        <v>0.95</v>
      </c>
      <c r="I290" s="133"/>
      <c r="K290" s="133"/>
      <c r="M290" s="133"/>
      <c r="O290" s="133"/>
      <c r="Q290" s="133"/>
    </row>
    <row r="291" spans="1:17">
      <c r="A291" s="127" t="s">
        <v>291</v>
      </c>
      <c r="B291" s="128" t="s">
        <v>1648</v>
      </c>
      <c r="C291" s="120" t="s">
        <v>1881</v>
      </c>
      <c r="D291" s="120" t="s">
        <v>2063</v>
      </c>
      <c r="E291" s="129">
        <v>13.438700000000001</v>
      </c>
      <c r="F291" s="130">
        <v>11.25</v>
      </c>
      <c r="G291" s="131">
        <v>1</v>
      </c>
      <c r="H291" s="130">
        <v>0.8</v>
      </c>
      <c r="I291" s="133"/>
      <c r="K291" s="133"/>
      <c r="M291" s="133"/>
      <c r="O291" s="133"/>
      <c r="Q291" s="133"/>
    </row>
    <row r="292" spans="1:17">
      <c r="A292" s="127" t="s">
        <v>292</v>
      </c>
      <c r="B292" s="128" t="s">
        <v>1648</v>
      </c>
      <c r="C292" s="120" t="s">
        <v>1881</v>
      </c>
      <c r="D292" s="120" t="s">
        <v>2063</v>
      </c>
      <c r="E292" s="129">
        <v>14.105</v>
      </c>
      <c r="F292" s="130">
        <v>15.58</v>
      </c>
      <c r="G292" s="131">
        <v>1</v>
      </c>
      <c r="H292" s="130">
        <v>0.8</v>
      </c>
      <c r="I292" s="133"/>
      <c r="K292" s="133"/>
      <c r="M292" s="133"/>
      <c r="O292" s="133"/>
      <c r="Q292" s="133"/>
    </row>
    <row r="293" spans="1:17">
      <c r="A293" s="127" t="s">
        <v>293</v>
      </c>
      <c r="B293" s="128" t="s">
        <v>1648</v>
      </c>
      <c r="C293" s="120" t="s">
        <v>1881</v>
      </c>
      <c r="D293" s="120" t="s">
        <v>2063</v>
      </c>
      <c r="E293" s="129">
        <v>17.5716</v>
      </c>
      <c r="F293" s="130">
        <v>26.73</v>
      </c>
      <c r="G293" s="131">
        <v>1</v>
      </c>
      <c r="H293" s="130">
        <v>0.95</v>
      </c>
      <c r="I293" s="133"/>
      <c r="K293" s="133"/>
      <c r="M293" s="133"/>
      <c r="O293" s="133"/>
      <c r="Q293" s="133"/>
    </row>
    <row r="294" spans="1:17">
      <c r="A294" s="127" t="s">
        <v>294</v>
      </c>
      <c r="B294" s="128" t="s">
        <v>1648</v>
      </c>
      <c r="C294" s="120" t="s">
        <v>1881</v>
      </c>
      <c r="D294" s="120" t="s">
        <v>2063</v>
      </c>
      <c r="E294" s="129">
        <v>25.9694</v>
      </c>
      <c r="F294" s="130">
        <v>39.74</v>
      </c>
      <c r="G294" s="131">
        <v>1</v>
      </c>
      <c r="H294" s="130">
        <v>0.95</v>
      </c>
      <c r="I294" s="133"/>
      <c r="K294" s="133"/>
      <c r="M294" s="133"/>
      <c r="O294" s="133"/>
      <c r="Q294" s="133"/>
    </row>
    <row r="295" spans="1:17">
      <c r="A295" s="127" t="s">
        <v>295</v>
      </c>
      <c r="B295" s="128" t="s">
        <v>1708</v>
      </c>
      <c r="C295" s="120" t="s">
        <v>1881</v>
      </c>
      <c r="D295" s="120" t="s">
        <v>2063</v>
      </c>
      <c r="E295" s="129">
        <v>4.2276999999999996</v>
      </c>
      <c r="F295" s="130">
        <v>7.01</v>
      </c>
      <c r="G295" s="131">
        <v>1</v>
      </c>
      <c r="H295" s="130">
        <v>0.8</v>
      </c>
      <c r="I295" s="133"/>
      <c r="K295" s="133"/>
      <c r="M295" s="133"/>
      <c r="O295" s="133"/>
      <c r="Q295" s="133"/>
    </row>
    <row r="296" spans="1:17">
      <c r="A296" s="127" t="s">
        <v>296</v>
      </c>
      <c r="B296" s="128" t="s">
        <v>1708</v>
      </c>
      <c r="C296" s="120" t="s">
        <v>1881</v>
      </c>
      <c r="D296" s="120" t="s">
        <v>2063</v>
      </c>
      <c r="E296" s="129">
        <v>4.915</v>
      </c>
      <c r="F296" s="130">
        <v>8.5399999999999991</v>
      </c>
      <c r="G296" s="131">
        <v>1</v>
      </c>
      <c r="H296" s="130">
        <v>0.8</v>
      </c>
      <c r="I296" s="133"/>
      <c r="K296" s="133"/>
      <c r="M296" s="133"/>
      <c r="O296" s="133"/>
      <c r="Q296" s="133"/>
    </row>
    <row r="297" spans="1:17">
      <c r="A297" s="127" t="s">
        <v>297</v>
      </c>
      <c r="B297" s="128" t="s">
        <v>1708</v>
      </c>
      <c r="C297" s="120" t="s">
        <v>1881</v>
      </c>
      <c r="D297" s="120" t="s">
        <v>2063</v>
      </c>
      <c r="E297" s="129">
        <v>6.6078999999999999</v>
      </c>
      <c r="F297" s="130">
        <v>12.25</v>
      </c>
      <c r="G297" s="131">
        <v>1</v>
      </c>
      <c r="H297" s="130">
        <v>0.95</v>
      </c>
      <c r="I297" s="133"/>
      <c r="K297" s="133"/>
      <c r="M297" s="133"/>
      <c r="O297" s="133"/>
      <c r="Q297" s="133"/>
    </row>
    <row r="298" spans="1:17">
      <c r="A298" s="127" t="s">
        <v>298</v>
      </c>
      <c r="B298" s="128" t="s">
        <v>1708</v>
      </c>
      <c r="C298" s="120" t="s">
        <v>1881</v>
      </c>
      <c r="D298" s="120" t="s">
        <v>2063</v>
      </c>
      <c r="E298" s="129">
        <v>10.3436</v>
      </c>
      <c r="F298" s="130">
        <v>19.89</v>
      </c>
      <c r="G298" s="131">
        <v>1</v>
      </c>
      <c r="H298" s="130">
        <v>0.95</v>
      </c>
      <c r="I298" s="133"/>
      <c r="K298" s="133"/>
      <c r="M298" s="133"/>
      <c r="O298" s="133"/>
      <c r="Q298" s="133"/>
    </row>
    <row r="299" spans="1:17">
      <c r="A299" s="127" t="s">
        <v>299</v>
      </c>
      <c r="B299" s="128" t="s">
        <v>1709</v>
      </c>
      <c r="C299" s="120" t="s">
        <v>1881</v>
      </c>
      <c r="D299" s="120" t="s">
        <v>2063</v>
      </c>
      <c r="E299" s="129">
        <v>3.6223999999999998</v>
      </c>
      <c r="F299" s="130">
        <v>5.19</v>
      </c>
      <c r="G299" s="131">
        <v>1</v>
      </c>
      <c r="H299" s="130">
        <v>0.8</v>
      </c>
      <c r="I299" s="133"/>
      <c r="K299" s="133"/>
      <c r="M299" s="133"/>
      <c r="O299" s="133"/>
      <c r="Q299" s="133"/>
    </row>
    <row r="300" spans="1:17">
      <c r="A300" s="127" t="s">
        <v>300</v>
      </c>
      <c r="B300" s="128" t="s">
        <v>1709</v>
      </c>
      <c r="C300" s="120" t="s">
        <v>1881</v>
      </c>
      <c r="D300" s="120" t="s">
        <v>2063</v>
      </c>
      <c r="E300" s="129">
        <v>4.1287000000000003</v>
      </c>
      <c r="F300" s="130">
        <v>6.13</v>
      </c>
      <c r="G300" s="131">
        <v>1</v>
      </c>
      <c r="H300" s="130">
        <v>0.8</v>
      </c>
      <c r="I300" s="133"/>
      <c r="K300" s="133"/>
      <c r="M300" s="133"/>
      <c r="O300" s="133"/>
      <c r="Q300" s="133"/>
    </row>
    <row r="301" spans="1:17">
      <c r="A301" s="127" t="s">
        <v>301</v>
      </c>
      <c r="B301" s="128" t="s">
        <v>1709</v>
      </c>
      <c r="C301" s="120" t="s">
        <v>1881</v>
      </c>
      <c r="D301" s="120" t="s">
        <v>2063</v>
      </c>
      <c r="E301" s="129">
        <v>5.4984999999999999</v>
      </c>
      <c r="F301" s="130">
        <v>9.08</v>
      </c>
      <c r="G301" s="131">
        <v>1</v>
      </c>
      <c r="H301" s="130">
        <v>0.95</v>
      </c>
      <c r="I301" s="133"/>
      <c r="K301" s="133"/>
      <c r="M301" s="133"/>
      <c r="O301" s="133"/>
      <c r="Q301" s="133"/>
    </row>
    <row r="302" spans="1:17">
      <c r="A302" s="127" t="s">
        <v>302</v>
      </c>
      <c r="B302" s="128" t="s">
        <v>1709</v>
      </c>
      <c r="C302" s="120" t="s">
        <v>1881</v>
      </c>
      <c r="D302" s="120" t="s">
        <v>2063</v>
      </c>
      <c r="E302" s="129">
        <v>8.6160999999999994</v>
      </c>
      <c r="F302" s="130">
        <v>15.52</v>
      </c>
      <c r="G302" s="131">
        <v>1</v>
      </c>
      <c r="H302" s="130">
        <v>0.95</v>
      </c>
      <c r="I302" s="133"/>
      <c r="K302" s="133"/>
      <c r="M302" s="133"/>
      <c r="O302" s="133"/>
      <c r="Q302" s="133"/>
    </row>
    <row r="303" spans="1:17">
      <c r="A303" s="127" t="s">
        <v>303</v>
      </c>
      <c r="B303" s="128" t="s">
        <v>1710</v>
      </c>
      <c r="C303" s="120" t="s">
        <v>1881</v>
      </c>
      <c r="D303" s="120" t="s">
        <v>2063</v>
      </c>
      <c r="E303" s="129">
        <v>3.7522000000000002</v>
      </c>
      <c r="F303" s="130">
        <v>7.01</v>
      </c>
      <c r="G303" s="131">
        <v>1</v>
      </c>
      <c r="H303" s="130">
        <v>0.8</v>
      </c>
      <c r="I303" s="133"/>
      <c r="K303" s="133"/>
      <c r="M303" s="133"/>
      <c r="O303" s="133"/>
      <c r="Q303" s="133"/>
    </row>
    <row r="304" spans="1:17">
      <c r="A304" s="127" t="s">
        <v>304</v>
      </c>
      <c r="B304" s="128" t="s">
        <v>1710</v>
      </c>
      <c r="C304" s="120" t="s">
        <v>1881</v>
      </c>
      <c r="D304" s="120" t="s">
        <v>2063</v>
      </c>
      <c r="E304" s="129">
        <v>4.2104999999999997</v>
      </c>
      <c r="F304" s="130">
        <v>8.67</v>
      </c>
      <c r="G304" s="131">
        <v>1</v>
      </c>
      <c r="H304" s="130">
        <v>0.8</v>
      </c>
      <c r="I304" s="133"/>
      <c r="K304" s="133"/>
      <c r="M304" s="133"/>
      <c r="O304" s="133"/>
      <c r="Q304" s="133"/>
    </row>
    <row r="305" spans="1:17">
      <c r="A305" s="127" t="s">
        <v>305</v>
      </c>
      <c r="B305" s="128" t="s">
        <v>1710</v>
      </c>
      <c r="C305" s="120" t="s">
        <v>1881</v>
      </c>
      <c r="D305" s="120" t="s">
        <v>2063</v>
      </c>
      <c r="E305" s="129">
        <v>5.3851000000000004</v>
      </c>
      <c r="F305" s="130">
        <v>10.94</v>
      </c>
      <c r="G305" s="131">
        <v>1</v>
      </c>
      <c r="H305" s="130">
        <v>0.95</v>
      </c>
      <c r="I305" s="133"/>
      <c r="K305" s="133"/>
      <c r="M305" s="133"/>
      <c r="O305" s="133"/>
      <c r="Q305" s="133"/>
    </row>
    <row r="306" spans="1:17">
      <c r="A306" s="127" t="s">
        <v>306</v>
      </c>
      <c r="B306" s="128" t="s">
        <v>1710</v>
      </c>
      <c r="C306" s="120" t="s">
        <v>1881</v>
      </c>
      <c r="D306" s="120" t="s">
        <v>2063</v>
      </c>
      <c r="E306" s="129">
        <v>8.0465999999999998</v>
      </c>
      <c r="F306" s="130">
        <v>15.64</v>
      </c>
      <c r="G306" s="131">
        <v>1</v>
      </c>
      <c r="H306" s="130">
        <v>0.95</v>
      </c>
      <c r="I306" s="133"/>
      <c r="K306" s="133"/>
      <c r="M306" s="133"/>
      <c r="O306" s="133"/>
      <c r="Q306" s="133"/>
    </row>
    <row r="307" spans="1:17">
      <c r="A307" s="127" t="s">
        <v>307</v>
      </c>
      <c r="B307" s="128" t="s">
        <v>1711</v>
      </c>
      <c r="C307" s="120" t="s">
        <v>1881</v>
      </c>
      <c r="D307" s="120" t="s">
        <v>2063</v>
      </c>
      <c r="E307" s="129">
        <v>3.1160000000000001</v>
      </c>
      <c r="F307" s="130">
        <v>5.44</v>
      </c>
      <c r="G307" s="131">
        <v>1</v>
      </c>
      <c r="H307" s="130">
        <v>0.8</v>
      </c>
      <c r="I307" s="133"/>
      <c r="K307" s="133"/>
      <c r="M307" s="133"/>
      <c r="O307" s="133"/>
      <c r="Q307" s="133"/>
    </row>
    <row r="308" spans="1:17">
      <c r="A308" s="127" t="s">
        <v>308</v>
      </c>
      <c r="B308" s="128" t="s">
        <v>1711</v>
      </c>
      <c r="C308" s="120" t="s">
        <v>1881</v>
      </c>
      <c r="D308" s="120" t="s">
        <v>2063</v>
      </c>
      <c r="E308" s="129">
        <v>3.5954999999999999</v>
      </c>
      <c r="F308" s="130">
        <v>6.51</v>
      </c>
      <c r="G308" s="131">
        <v>1</v>
      </c>
      <c r="H308" s="130">
        <v>0.8</v>
      </c>
      <c r="I308" s="133"/>
      <c r="K308" s="133"/>
      <c r="M308" s="133"/>
      <c r="O308" s="133"/>
      <c r="Q308" s="133"/>
    </row>
    <row r="309" spans="1:17">
      <c r="A309" s="127" t="s">
        <v>309</v>
      </c>
      <c r="B309" s="128" t="s">
        <v>1711</v>
      </c>
      <c r="C309" s="120" t="s">
        <v>1881</v>
      </c>
      <c r="D309" s="120" t="s">
        <v>2063</v>
      </c>
      <c r="E309" s="129">
        <v>4.5266000000000002</v>
      </c>
      <c r="F309" s="130">
        <v>8.7200000000000006</v>
      </c>
      <c r="G309" s="131">
        <v>1</v>
      </c>
      <c r="H309" s="130">
        <v>0.95</v>
      </c>
      <c r="I309" s="133"/>
      <c r="K309" s="133"/>
      <c r="M309" s="133"/>
      <c r="O309" s="133"/>
      <c r="Q309" s="133"/>
    </row>
    <row r="310" spans="1:17">
      <c r="A310" s="127" t="s">
        <v>310</v>
      </c>
      <c r="B310" s="128" t="s">
        <v>1711</v>
      </c>
      <c r="C310" s="120" t="s">
        <v>1881</v>
      </c>
      <c r="D310" s="120" t="s">
        <v>2063</v>
      </c>
      <c r="E310" s="129">
        <v>7.0465</v>
      </c>
      <c r="F310" s="130">
        <v>13.8</v>
      </c>
      <c r="G310" s="131">
        <v>1</v>
      </c>
      <c r="H310" s="130">
        <v>0.95</v>
      </c>
      <c r="I310" s="133"/>
      <c r="K310" s="133"/>
      <c r="M310" s="133"/>
      <c r="O310" s="133"/>
      <c r="Q310" s="133"/>
    </row>
    <row r="311" spans="1:17">
      <c r="A311" s="127" t="s">
        <v>311</v>
      </c>
      <c r="B311" s="128" t="s">
        <v>1712</v>
      </c>
      <c r="C311" s="120" t="s">
        <v>1881</v>
      </c>
      <c r="D311" s="120" t="s">
        <v>2063</v>
      </c>
      <c r="E311" s="129">
        <v>3.1150000000000002</v>
      </c>
      <c r="F311" s="130">
        <v>3.78</v>
      </c>
      <c r="G311" s="131">
        <v>1</v>
      </c>
      <c r="H311" s="130">
        <v>0.8</v>
      </c>
      <c r="I311" s="133"/>
      <c r="K311" s="133"/>
      <c r="M311" s="133"/>
      <c r="O311" s="133"/>
      <c r="Q311" s="133"/>
    </row>
    <row r="312" spans="1:17">
      <c r="A312" s="127" t="s">
        <v>312</v>
      </c>
      <c r="B312" s="128" t="s">
        <v>1712</v>
      </c>
      <c r="C312" s="120" t="s">
        <v>1881</v>
      </c>
      <c r="D312" s="120" t="s">
        <v>2063</v>
      </c>
      <c r="E312" s="129">
        <v>3.2254</v>
      </c>
      <c r="F312" s="130">
        <v>4.74</v>
      </c>
      <c r="G312" s="131">
        <v>1</v>
      </c>
      <c r="H312" s="130">
        <v>0.8</v>
      </c>
      <c r="I312" s="133"/>
      <c r="K312" s="133"/>
      <c r="M312" s="133"/>
      <c r="O312" s="133"/>
      <c r="Q312" s="133"/>
    </row>
    <row r="313" spans="1:17">
      <c r="A313" s="127" t="s">
        <v>313</v>
      </c>
      <c r="B313" s="128" t="s">
        <v>1712</v>
      </c>
      <c r="C313" s="120" t="s">
        <v>1881</v>
      </c>
      <c r="D313" s="120" t="s">
        <v>2063</v>
      </c>
      <c r="E313" s="129">
        <v>4.9847000000000001</v>
      </c>
      <c r="F313" s="130">
        <v>8.01</v>
      </c>
      <c r="G313" s="131">
        <v>1</v>
      </c>
      <c r="H313" s="130">
        <v>0.95</v>
      </c>
      <c r="I313" s="133"/>
      <c r="K313" s="133"/>
      <c r="M313" s="133"/>
      <c r="O313" s="133"/>
      <c r="Q313" s="133"/>
    </row>
    <row r="314" spans="1:17">
      <c r="A314" s="127" t="s">
        <v>314</v>
      </c>
      <c r="B314" s="128" t="s">
        <v>1712</v>
      </c>
      <c r="C314" s="120" t="s">
        <v>1881</v>
      </c>
      <c r="D314" s="120" t="s">
        <v>2063</v>
      </c>
      <c r="E314" s="129">
        <v>8.6746999999999996</v>
      </c>
      <c r="F314" s="130">
        <v>15.54</v>
      </c>
      <c r="G314" s="131">
        <v>1</v>
      </c>
      <c r="H314" s="130">
        <v>0.95</v>
      </c>
      <c r="I314" s="133"/>
      <c r="K314" s="133"/>
      <c r="M314" s="133"/>
      <c r="O314" s="133"/>
      <c r="Q314" s="133"/>
    </row>
    <row r="315" spans="1:17">
      <c r="A315" s="127" t="s">
        <v>315</v>
      </c>
      <c r="B315" s="128" t="s">
        <v>1491</v>
      </c>
      <c r="C315" s="120" t="s">
        <v>1881</v>
      </c>
      <c r="D315" s="120" t="s">
        <v>2063</v>
      </c>
      <c r="E315" s="129">
        <v>2.8388</v>
      </c>
      <c r="F315" s="130">
        <v>2.0099999999999998</v>
      </c>
      <c r="G315" s="131">
        <v>1</v>
      </c>
      <c r="H315" s="130">
        <v>0.8</v>
      </c>
      <c r="I315" s="133"/>
      <c r="K315" s="133"/>
      <c r="M315" s="133"/>
      <c r="O315" s="133"/>
      <c r="Q315" s="133"/>
    </row>
    <row r="316" spans="1:17">
      <c r="A316" s="127" t="s">
        <v>316</v>
      </c>
      <c r="B316" s="128" t="s">
        <v>1491</v>
      </c>
      <c r="C316" s="120" t="s">
        <v>1881</v>
      </c>
      <c r="D316" s="120" t="s">
        <v>2063</v>
      </c>
      <c r="E316" s="129">
        <v>2.8889999999999998</v>
      </c>
      <c r="F316" s="130">
        <v>3.15</v>
      </c>
      <c r="G316" s="131">
        <v>1</v>
      </c>
      <c r="H316" s="130">
        <v>0.8</v>
      </c>
      <c r="I316" s="133"/>
      <c r="K316" s="133"/>
      <c r="M316" s="133"/>
      <c r="O316" s="133"/>
      <c r="Q316" s="133"/>
    </row>
    <row r="317" spans="1:17">
      <c r="A317" s="127" t="s">
        <v>317</v>
      </c>
      <c r="B317" s="128" t="s">
        <v>1491</v>
      </c>
      <c r="C317" s="120" t="s">
        <v>1881</v>
      </c>
      <c r="D317" s="120" t="s">
        <v>2063</v>
      </c>
      <c r="E317" s="129">
        <v>3.9218000000000002</v>
      </c>
      <c r="F317" s="130">
        <v>6.72</v>
      </c>
      <c r="G317" s="131">
        <v>1</v>
      </c>
      <c r="H317" s="130">
        <v>0.95</v>
      </c>
      <c r="I317" s="133"/>
      <c r="K317" s="133"/>
      <c r="M317" s="133"/>
      <c r="O317" s="133"/>
      <c r="Q317" s="133"/>
    </row>
    <row r="318" spans="1:17">
      <c r="A318" s="127" t="s">
        <v>318</v>
      </c>
      <c r="B318" s="128" t="s">
        <v>1491</v>
      </c>
      <c r="C318" s="120" t="s">
        <v>1881</v>
      </c>
      <c r="D318" s="120" t="s">
        <v>2063</v>
      </c>
      <c r="E318" s="129">
        <v>6.2099000000000002</v>
      </c>
      <c r="F318" s="130">
        <v>12.3</v>
      </c>
      <c r="G318" s="131">
        <v>1</v>
      </c>
      <c r="H318" s="130">
        <v>0.95</v>
      </c>
      <c r="I318" s="133"/>
      <c r="K318" s="133"/>
      <c r="M318" s="133"/>
      <c r="O318" s="133"/>
      <c r="Q318" s="133"/>
    </row>
    <row r="319" spans="1:17">
      <c r="A319" s="127" t="s">
        <v>319</v>
      </c>
      <c r="B319" s="128" t="s">
        <v>1713</v>
      </c>
      <c r="C319" s="120" t="s">
        <v>1881</v>
      </c>
      <c r="D319" s="120" t="s">
        <v>2063</v>
      </c>
      <c r="E319" s="129">
        <v>2.0979000000000001</v>
      </c>
      <c r="F319" s="130">
        <v>3.8</v>
      </c>
      <c r="G319" s="131">
        <v>1</v>
      </c>
      <c r="H319" s="130">
        <v>0.8</v>
      </c>
      <c r="I319" s="133"/>
      <c r="K319" s="133"/>
      <c r="M319" s="133"/>
      <c r="O319" s="133"/>
      <c r="Q319" s="133"/>
    </row>
    <row r="320" spans="1:17">
      <c r="A320" s="127" t="s">
        <v>320</v>
      </c>
      <c r="B320" s="128" t="s">
        <v>1713</v>
      </c>
      <c r="C320" s="120" t="s">
        <v>1881</v>
      </c>
      <c r="D320" s="120" t="s">
        <v>2063</v>
      </c>
      <c r="E320" s="129">
        <v>2.2136</v>
      </c>
      <c r="F320" s="130">
        <v>4.9800000000000004</v>
      </c>
      <c r="G320" s="131">
        <v>1</v>
      </c>
      <c r="H320" s="130">
        <v>0.8</v>
      </c>
      <c r="I320" s="133"/>
      <c r="K320" s="133"/>
      <c r="M320" s="133"/>
      <c r="O320" s="133"/>
      <c r="Q320" s="133"/>
    </row>
    <row r="321" spans="1:17">
      <c r="A321" s="127" t="s">
        <v>321</v>
      </c>
      <c r="B321" s="128" t="s">
        <v>1713</v>
      </c>
      <c r="C321" s="120" t="s">
        <v>1881</v>
      </c>
      <c r="D321" s="120" t="s">
        <v>2063</v>
      </c>
      <c r="E321" s="129">
        <v>3.2040000000000002</v>
      </c>
      <c r="F321" s="130">
        <v>8.18</v>
      </c>
      <c r="G321" s="131">
        <v>1</v>
      </c>
      <c r="H321" s="130">
        <v>0.95</v>
      </c>
      <c r="I321" s="133"/>
      <c r="K321" s="133"/>
      <c r="M321" s="133"/>
      <c r="O321" s="133"/>
      <c r="Q321" s="133"/>
    </row>
    <row r="322" spans="1:17">
      <c r="A322" s="127" t="s">
        <v>322</v>
      </c>
      <c r="B322" s="128" t="s">
        <v>1713</v>
      </c>
      <c r="C322" s="120" t="s">
        <v>1881</v>
      </c>
      <c r="D322" s="120" t="s">
        <v>2063</v>
      </c>
      <c r="E322" s="129">
        <v>4.5545</v>
      </c>
      <c r="F322" s="130">
        <v>13.84</v>
      </c>
      <c r="G322" s="131">
        <v>1</v>
      </c>
      <c r="H322" s="130">
        <v>0.95</v>
      </c>
      <c r="I322" s="133"/>
      <c r="K322" s="133"/>
      <c r="M322" s="133"/>
      <c r="O322" s="133"/>
      <c r="Q322" s="133"/>
    </row>
    <row r="323" spans="1:17">
      <c r="A323" s="127" t="s">
        <v>323</v>
      </c>
      <c r="B323" s="128" t="s">
        <v>1714</v>
      </c>
      <c r="C323" s="120" t="s">
        <v>1881</v>
      </c>
      <c r="D323" s="120" t="s">
        <v>2063</v>
      </c>
      <c r="E323" s="129">
        <v>1.5889</v>
      </c>
      <c r="F323" s="130">
        <v>2.4500000000000002</v>
      </c>
      <c r="G323" s="131">
        <v>1</v>
      </c>
      <c r="H323" s="130">
        <v>0.8</v>
      </c>
      <c r="I323" s="133"/>
      <c r="K323" s="133"/>
      <c r="M323" s="133"/>
      <c r="O323" s="133"/>
      <c r="Q323" s="133"/>
    </row>
    <row r="324" spans="1:17">
      <c r="A324" s="127" t="s">
        <v>324</v>
      </c>
      <c r="B324" s="128" t="s">
        <v>1714</v>
      </c>
      <c r="C324" s="120" t="s">
        <v>1881</v>
      </c>
      <c r="D324" s="120" t="s">
        <v>2063</v>
      </c>
      <c r="E324" s="129">
        <v>1.8245</v>
      </c>
      <c r="F324" s="130">
        <v>3.39</v>
      </c>
      <c r="G324" s="131">
        <v>1</v>
      </c>
      <c r="H324" s="130">
        <v>0.8</v>
      </c>
      <c r="I324" s="133"/>
      <c r="K324" s="133"/>
      <c r="M324" s="133"/>
      <c r="O324" s="133"/>
      <c r="Q324" s="133"/>
    </row>
    <row r="325" spans="1:17">
      <c r="A325" s="127" t="s">
        <v>325</v>
      </c>
      <c r="B325" s="128" t="s">
        <v>1714</v>
      </c>
      <c r="C325" s="120" t="s">
        <v>1881</v>
      </c>
      <c r="D325" s="120" t="s">
        <v>2063</v>
      </c>
      <c r="E325" s="129">
        <v>2.4493</v>
      </c>
      <c r="F325" s="130">
        <v>5.74</v>
      </c>
      <c r="G325" s="131">
        <v>1</v>
      </c>
      <c r="H325" s="130">
        <v>0.95</v>
      </c>
      <c r="I325" s="133"/>
      <c r="K325" s="133"/>
      <c r="M325" s="133"/>
      <c r="O325" s="133"/>
      <c r="Q325" s="133"/>
    </row>
    <row r="326" spans="1:17">
      <c r="A326" s="127" t="s">
        <v>326</v>
      </c>
      <c r="B326" s="128" t="s">
        <v>1714</v>
      </c>
      <c r="C326" s="120" t="s">
        <v>1881</v>
      </c>
      <c r="D326" s="120" t="s">
        <v>2063</v>
      </c>
      <c r="E326" s="129">
        <v>3.9270999999999998</v>
      </c>
      <c r="F326" s="130">
        <v>10.68</v>
      </c>
      <c r="G326" s="131">
        <v>1</v>
      </c>
      <c r="H326" s="130">
        <v>0.95</v>
      </c>
      <c r="I326" s="133"/>
      <c r="K326" s="133"/>
      <c r="M326" s="133"/>
      <c r="O326" s="133"/>
      <c r="Q326" s="133"/>
    </row>
    <row r="327" spans="1:17">
      <c r="A327" s="127" t="s">
        <v>327</v>
      </c>
      <c r="B327" s="128" t="s">
        <v>1715</v>
      </c>
      <c r="C327" s="120" t="s">
        <v>1881</v>
      </c>
      <c r="D327" s="120" t="s">
        <v>2063</v>
      </c>
      <c r="E327" s="129">
        <v>1.8682000000000001</v>
      </c>
      <c r="F327" s="130">
        <v>2.0299999999999998</v>
      </c>
      <c r="G327" s="131">
        <v>1</v>
      </c>
      <c r="H327" s="130">
        <v>0.8</v>
      </c>
      <c r="I327" s="133"/>
      <c r="K327" s="133"/>
      <c r="M327" s="133"/>
      <c r="O327" s="133"/>
      <c r="Q327" s="133"/>
    </row>
    <row r="328" spans="1:17">
      <c r="A328" s="127" t="s">
        <v>328</v>
      </c>
      <c r="B328" s="128" t="s">
        <v>1715</v>
      </c>
      <c r="C328" s="120" t="s">
        <v>1881</v>
      </c>
      <c r="D328" s="120" t="s">
        <v>2063</v>
      </c>
      <c r="E328" s="129">
        <v>2.0703999999999998</v>
      </c>
      <c r="F328" s="130">
        <v>2.69</v>
      </c>
      <c r="G328" s="131">
        <v>1</v>
      </c>
      <c r="H328" s="130">
        <v>0.8</v>
      </c>
      <c r="I328" s="133"/>
      <c r="K328" s="133"/>
      <c r="M328" s="133"/>
      <c r="O328" s="133"/>
      <c r="Q328" s="133"/>
    </row>
    <row r="329" spans="1:17">
      <c r="A329" s="127" t="s">
        <v>329</v>
      </c>
      <c r="B329" s="128" t="s">
        <v>1715</v>
      </c>
      <c r="C329" s="120" t="s">
        <v>1881</v>
      </c>
      <c r="D329" s="120" t="s">
        <v>2063</v>
      </c>
      <c r="E329" s="129">
        <v>2.6745000000000001</v>
      </c>
      <c r="F329" s="130">
        <v>4.71</v>
      </c>
      <c r="G329" s="131">
        <v>1</v>
      </c>
      <c r="H329" s="130">
        <v>0.95</v>
      </c>
      <c r="I329" s="133"/>
      <c r="K329" s="133"/>
      <c r="M329" s="133"/>
      <c r="O329" s="133"/>
      <c r="Q329" s="133"/>
    </row>
    <row r="330" spans="1:17">
      <c r="A330" s="127" t="s">
        <v>330</v>
      </c>
      <c r="B330" s="128" t="s">
        <v>1715</v>
      </c>
      <c r="C330" s="120" t="s">
        <v>1881</v>
      </c>
      <c r="D330" s="120" t="s">
        <v>2063</v>
      </c>
      <c r="E330" s="129">
        <v>3.9872999999999998</v>
      </c>
      <c r="F330" s="130">
        <v>7.57</v>
      </c>
      <c r="G330" s="131">
        <v>1</v>
      </c>
      <c r="H330" s="130">
        <v>0.95</v>
      </c>
      <c r="I330" s="133"/>
      <c r="K330" s="133"/>
      <c r="M330" s="133"/>
      <c r="O330" s="133"/>
      <c r="Q330" s="133"/>
    </row>
    <row r="331" spans="1:17">
      <c r="A331" s="127" t="s">
        <v>331</v>
      </c>
      <c r="B331" s="128" t="s">
        <v>1716</v>
      </c>
      <c r="C331" s="120" t="s">
        <v>1881</v>
      </c>
      <c r="D331" s="120" t="s">
        <v>2063</v>
      </c>
      <c r="E331" s="129">
        <v>2.1918000000000002</v>
      </c>
      <c r="F331" s="130">
        <v>1.78</v>
      </c>
      <c r="G331" s="131">
        <v>1</v>
      </c>
      <c r="H331" s="130">
        <v>0.8</v>
      </c>
      <c r="I331" s="133"/>
      <c r="K331" s="133"/>
      <c r="M331" s="133"/>
      <c r="O331" s="133"/>
      <c r="Q331" s="133"/>
    </row>
    <row r="332" spans="1:17">
      <c r="A332" s="127" t="s">
        <v>332</v>
      </c>
      <c r="B332" s="128" t="s">
        <v>1716</v>
      </c>
      <c r="C332" s="120" t="s">
        <v>1881</v>
      </c>
      <c r="D332" s="120" t="s">
        <v>2063</v>
      </c>
      <c r="E332" s="129">
        <v>2.4134000000000002</v>
      </c>
      <c r="F332" s="130">
        <v>2.6</v>
      </c>
      <c r="G332" s="131">
        <v>1</v>
      </c>
      <c r="H332" s="130">
        <v>0.8</v>
      </c>
      <c r="I332" s="133"/>
      <c r="K332" s="133"/>
      <c r="M332" s="133"/>
      <c r="O332" s="133"/>
      <c r="Q332" s="133"/>
    </row>
    <row r="333" spans="1:17">
      <c r="A333" s="127" t="s">
        <v>333</v>
      </c>
      <c r="B333" s="128" t="s">
        <v>1716</v>
      </c>
      <c r="C333" s="120" t="s">
        <v>1881</v>
      </c>
      <c r="D333" s="120" t="s">
        <v>2063</v>
      </c>
      <c r="E333" s="129">
        <v>3.0289000000000001</v>
      </c>
      <c r="F333" s="130">
        <v>5.64</v>
      </c>
      <c r="G333" s="131">
        <v>1</v>
      </c>
      <c r="H333" s="130">
        <v>0.95</v>
      </c>
      <c r="I333" s="133"/>
      <c r="K333" s="133"/>
      <c r="M333" s="133"/>
      <c r="O333" s="133"/>
      <c r="Q333" s="133"/>
    </row>
    <row r="334" spans="1:17">
      <c r="A334" s="127" t="s">
        <v>334</v>
      </c>
      <c r="B334" s="128" t="s">
        <v>1716</v>
      </c>
      <c r="C334" s="120" t="s">
        <v>1881</v>
      </c>
      <c r="D334" s="120" t="s">
        <v>2063</v>
      </c>
      <c r="E334" s="129">
        <v>4.4893999999999998</v>
      </c>
      <c r="F334" s="130">
        <v>9.01</v>
      </c>
      <c r="G334" s="131">
        <v>1</v>
      </c>
      <c r="H334" s="130">
        <v>0.95</v>
      </c>
      <c r="I334" s="133"/>
      <c r="K334" s="133"/>
      <c r="M334" s="133"/>
      <c r="O334" s="133"/>
      <c r="Q334" s="133"/>
    </row>
    <row r="335" spans="1:17">
      <c r="A335" s="127" t="s">
        <v>335</v>
      </c>
      <c r="B335" s="128" t="s">
        <v>1717</v>
      </c>
      <c r="C335" s="120" t="s">
        <v>1881</v>
      </c>
      <c r="D335" s="120" t="s">
        <v>2063</v>
      </c>
      <c r="E335" s="129">
        <v>1.7183999999999999</v>
      </c>
      <c r="F335" s="130">
        <v>2.27</v>
      </c>
      <c r="G335" s="131">
        <v>1</v>
      </c>
      <c r="H335" s="130">
        <v>0.8</v>
      </c>
      <c r="I335" s="133"/>
      <c r="K335" s="133"/>
      <c r="M335" s="133"/>
      <c r="O335" s="133"/>
      <c r="Q335" s="133"/>
    </row>
    <row r="336" spans="1:17">
      <c r="A336" s="127" t="s">
        <v>336</v>
      </c>
      <c r="B336" s="128" t="s">
        <v>1717</v>
      </c>
      <c r="C336" s="120" t="s">
        <v>1881</v>
      </c>
      <c r="D336" s="120" t="s">
        <v>2063</v>
      </c>
      <c r="E336" s="129">
        <v>2.1402000000000001</v>
      </c>
      <c r="F336" s="130">
        <v>3.09</v>
      </c>
      <c r="G336" s="131">
        <v>1</v>
      </c>
      <c r="H336" s="130">
        <v>0.8</v>
      </c>
      <c r="I336" s="133"/>
      <c r="K336" s="133"/>
      <c r="M336" s="133"/>
      <c r="O336" s="133"/>
      <c r="Q336" s="133"/>
    </row>
    <row r="337" spans="1:17">
      <c r="A337" s="127" t="s">
        <v>337</v>
      </c>
      <c r="B337" s="128" t="s">
        <v>1717</v>
      </c>
      <c r="C337" s="120" t="s">
        <v>1881</v>
      </c>
      <c r="D337" s="120" t="s">
        <v>2063</v>
      </c>
      <c r="E337" s="129">
        <v>3.2368999999999999</v>
      </c>
      <c r="F337" s="130">
        <v>5.63</v>
      </c>
      <c r="G337" s="131">
        <v>1</v>
      </c>
      <c r="H337" s="130">
        <v>0.95</v>
      </c>
      <c r="I337" s="133"/>
      <c r="K337" s="133"/>
      <c r="M337" s="133"/>
      <c r="O337" s="133"/>
      <c r="Q337" s="133"/>
    </row>
    <row r="338" spans="1:17">
      <c r="A338" s="127" t="s">
        <v>338</v>
      </c>
      <c r="B338" s="128" t="s">
        <v>1717</v>
      </c>
      <c r="C338" s="120" t="s">
        <v>1881</v>
      </c>
      <c r="D338" s="120" t="s">
        <v>2063</v>
      </c>
      <c r="E338" s="129">
        <v>5.5590000000000002</v>
      </c>
      <c r="F338" s="130">
        <v>11.53</v>
      </c>
      <c r="G338" s="131">
        <v>1</v>
      </c>
      <c r="H338" s="130">
        <v>0.95</v>
      </c>
      <c r="I338" s="133"/>
      <c r="K338" s="133"/>
      <c r="M338" s="133"/>
      <c r="O338" s="133"/>
      <c r="Q338" s="133"/>
    </row>
    <row r="339" spans="1:17">
      <c r="A339" s="127" t="s">
        <v>339</v>
      </c>
      <c r="B339" s="128" t="s">
        <v>1718</v>
      </c>
      <c r="C339" s="120" t="s">
        <v>1881</v>
      </c>
      <c r="D339" s="120" t="s">
        <v>2063</v>
      </c>
      <c r="E339" s="129">
        <v>1.3814</v>
      </c>
      <c r="F339" s="130">
        <v>2.5499999999999998</v>
      </c>
      <c r="G339" s="131">
        <v>1</v>
      </c>
      <c r="H339" s="130">
        <v>0.8</v>
      </c>
      <c r="I339" s="133"/>
      <c r="K339" s="133"/>
      <c r="M339" s="133"/>
      <c r="O339" s="133"/>
      <c r="Q339" s="133"/>
    </row>
    <row r="340" spans="1:17">
      <c r="A340" s="127" t="s">
        <v>340</v>
      </c>
      <c r="B340" s="128" t="s">
        <v>1718</v>
      </c>
      <c r="C340" s="120" t="s">
        <v>1881</v>
      </c>
      <c r="D340" s="120" t="s">
        <v>2063</v>
      </c>
      <c r="E340" s="129">
        <v>1.8623000000000001</v>
      </c>
      <c r="F340" s="130">
        <v>4.17</v>
      </c>
      <c r="G340" s="131">
        <v>1</v>
      </c>
      <c r="H340" s="130">
        <v>0.8</v>
      </c>
      <c r="I340" s="133"/>
      <c r="K340" s="133"/>
      <c r="M340" s="133"/>
      <c r="O340" s="133"/>
      <c r="Q340" s="133"/>
    </row>
    <row r="341" spans="1:17">
      <c r="A341" s="127" t="s">
        <v>341</v>
      </c>
      <c r="B341" s="128" t="s">
        <v>1718</v>
      </c>
      <c r="C341" s="120" t="s">
        <v>1881</v>
      </c>
      <c r="D341" s="120" t="s">
        <v>2063</v>
      </c>
      <c r="E341" s="129">
        <v>2.7644000000000002</v>
      </c>
      <c r="F341" s="130">
        <v>5.79</v>
      </c>
      <c r="G341" s="131">
        <v>1</v>
      </c>
      <c r="H341" s="130">
        <v>0.95</v>
      </c>
      <c r="I341" s="133"/>
      <c r="K341" s="133"/>
      <c r="M341" s="133"/>
      <c r="O341" s="133"/>
      <c r="Q341" s="133"/>
    </row>
    <row r="342" spans="1:17">
      <c r="A342" s="127" t="s">
        <v>342</v>
      </c>
      <c r="B342" s="128" t="s">
        <v>1718</v>
      </c>
      <c r="C342" s="120" t="s">
        <v>1881</v>
      </c>
      <c r="D342" s="120" t="s">
        <v>2063</v>
      </c>
      <c r="E342" s="129">
        <v>3.5651999999999999</v>
      </c>
      <c r="F342" s="130">
        <v>9.18</v>
      </c>
      <c r="G342" s="131">
        <v>1</v>
      </c>
      <c r="H342" s="130">
        <v>0.95</v>
      </c>
      <c r="I342" s="133"/>
      <c r="K342" s="133"/>
      <c r="M342" s="133"/>
      <c r="O342" s="133"/>
      <c r="Q342" s="133"/>
    </row>
    <row r="343" spans="1:17">
      <c r="A343" s="127" t="s">
        <v>1614</v>
      </c>
      <c r="B343" s="128" t="s">
        <v>1649</v>
      </c>
      <c r="C343" s="120" t="s">
        <v>1881</v>
      </c>
      <c r="D343" s="120" t="s">
        <v>2063</v>
      </c>
      <c r="E343" s="129">
        <v>4.9600999999999997</v>
      </c>
      <c r="F343" s="130">
        <v>1.96</v>
      </c>
      <c r="G343" s="131">
        <v>1</v>
      </c>
      <c r="H343" s="130">
        <v>0.8</v>
      </c>
      <c r="I343" s="133"/>
      <c r="K343" s="133"/>
      <c r="M343" s="133"/>
      <c r="O343" s="133"/>
      <c r="Q343" s="133"/>
    </row>
    <row r="344" spans="1:17">
      <c r="A344" s="127" t="s">
        <v>1615</v>
      </c>
      <c r="B344" s="128" t="s">
        <v>1649</v>
      </c>
      <c r="C344" s="120" t="s">
        <v>1881</v>
      </c>
      <c r="D344" s="120" t="s">
        <v>2063</v>
      </c>
      <c r="E344" s="129">
        <v>5.8465999999999996</v>
      </c>
      <c r="F344" s="130">
        <v>4.38</v>
      </c>
      <c r="G344" s="131">
        <v>1</v>
      </c>
      <c r="H344" s="130">
        <v>0.8</v>
      </c>
      <c r="I344" s="133"/>
      <c r="K344" s="133"/>
      <c r="M344" s="133"/>
      <c r="O344" s="133"/>
      <c r="Q344" s="133"/>
    </row>
    <row r="345" spans="1:17">
      <c r="A345" s="127" t="s">
        <v>1616</v>
      </c>
      <c r="B345" s="128" t="s">
        <v>1649</v>
      </c>
      <c r="C345" s="120" t="s">
        <v>1881</v>
      </c>
      <c r="D345" s="120" t="s">
        <v>2063</v>
      </c>
      <c r="E345" s="129">
        <v>6.0819999999999999</v>
      </c>
      <c r="F345" s="130">
        <v>6.32</v>
      </c>
      <c r="G345" s="131">
        <v>1</v>
      </c>
      <c r="H345" s="130">
        <v>0.95</v>
      </c>
      <c r="I345" s="133"/>
      <c r="K345" s="133"/>
      <c r="M345" s="133"/>
      <c r="O345" s="133"/>
      <c r="Q345" s="133"/>
    </row>
    <row r="346" spans="1:17">
      <c r="A346" s="127" t="s">
        <v>1617</v>
      </c>
      <c r="B346" s="128" t="s">
        <v>1649</v>
      </c>
      <c r="C346" s="120" t="s">
        <v>1881</v>
      </c>
      <c r="D346" s="120" t="s">
        <v>2063</v>
      </c>
      <c r="E346" s="129">
        <v>8.2568999999999999</v>
      </c>
      <c r="F346" s="130">
        <v>8.9700000000000006</v>
      </c>
      <c r="G346" s="131">
        <v>1</v>
      </c>
      <c r="H346" s="130">
        <v>0.95</v>
      </c>
      <c r="I346" s="133"/>
      <c r="K346" s="133"/>
      <c r="M346" s="133"/>
      <c r="O346" s="133"/>
      <c r="Q346" s="133"/>
    </row>
    <row r="347" spans="1:17">
      <c r="A347" s="127" t="s">
        <v>1618</v>
      </c>
      <c r="B347" s="128" t="s">
        <v>1650</v>
      </c>
      <c r="C347" s="120" t="s">
        <v>1881</v>
      </c>
      <c r="D347" s="120" t="s">
        <v>2063</v>
      </c>
      <c r="E347" s="129">
        <v>3.4687999999999999</v>
      </c>
      <c r="F347" s="130">
        <v>2.98</v>
      </c>
      <c r="G347" s="131">
        <v>1</v>
      </c>
      <c r="H347" s="130">
        <v>0.8</v>
      </c>
      <c r="I347" s="133"/>
      <c r="K347" s="133"/>
      <c r="M347" s="133"/>
      <c r="O347" s="133"/>
      <c r="Q347" s="133"/>
    </row>
    <row r="348" spans="1:17">
      <c r="A348" s="127" t="s">
        <v>1619</v>
      </c>
      <c r="B348" s="128" t="s">
        <v>1650</v>
      </c>
      <c r="C348" s="120" t="s">
        <v>1881</v>
      </c>
      <c r="D348" s="120" t="s">
        <v>2063</v>
      </c>
      <c r="E348" s="129">
        <v>3.9474</v>
      </c>
      <c r="F348" s="130">
        <v>4.3099999999999996</v>
      </c>
      <c r="G348" s="131">
        <v>1</v>
      </c>
      <c r="H348" s="130">
        <v>0.8</v>
      </c>
      <c r="I348" s="133"/>
      <c r="K348" s="133"/>
      <c r="M348" s="133"/>
      <c r="O348" s="133"/>
      <c r="Q348" s="133"/>
    </row>
    <row r="349" spans="1:17">
      <c r="A349" s="127" t="s">
        <v>1620</v>
      </c>
      <c r="B349" s="128" t="s">
        <v>1650</v>
      </c>
      <c r="C349" s="120" t="s">
        <v>1881</v>
      </c>
      <c r="D349" s="120" t="s">
        <v>2063</v>
      </c>
      <c r="E349" s="129">
        <v>4.8430999999999997</v>
      </c>
      <c r="F349" s="130">
        <v>7.12</v>
      </c>
      <c r="G349" s="131">
        <v>1</v>
      </c>
      <c r="H349" s="130">
        <v>0.95</v>
      </c>
      <c r="I349" s="133"/>
      <c r="K349" s="133"/>
      <c r="M349" s="133"/>
      <c r="O349" s="133"/>
      <c r="Q349" s="133"/>
    </row>
    <row r="350" spans="1:17">
      <c r="A350" s="127" t="s">
        <v>1621</v>
      </c>
      <c r="B350" s="128" t="s">
        <v>1650</v>
      </c>
      <c r="C350" s="120" t="s">
        <v>1881</v>
      </c>
      <c r="D350" s="120" t="s">
        <v>2063</v>
      </c>
      <c r="E350" s="129">
        <v>6.6916000000000002</v>
      </c>
      <c r="F350" s="130">
        <v>12.62</v>
      </c>
      <c r="G350" s="131">
        <v>1</v>
      </c>
      <c r="H350" s="130">
        <v>0.95</v>
      </c>
      <c r="I350" s="133"/>
      <c r="K350" s="133"/>
      <c r="M350" s="133"/>
      <c r="O350" s="133"/>
      <c r="Q350" s="133"/>
    </row>
    <row r="351" spans="1:17">
      <c r="A351" s="127" t="s">
        <v>343</v>
      </c>
      <c r="B351" s="128" t="s">
        <v>1492</v>
      </c>
      <c r="C351" s="120" t="s">
        <v>1881</v>
      </c>
      <c r="D351" s="120" t="s">
        <v>2063</v>
      </c>
      <c r="E351" s="129">
        <v>1.2926</v>
      </c>
      <c r="F351" s="130">
        <v>2.73</v>
      </c>
      <c r="G351" s="131">
        <v>1</v>
      </c>
      <c r="H351" s="130">
        <v>0.8</v>
      </c>
      <c r="I351" s="133"/>
      <c r="K351" s="133"/>
      <c r="M351" s="133"/>
      <c r="O351" s="133"/>
      <c r="Q351" s="133"/>
    </row>
    <row r="352" spans="1:17">
      <c r="A352" s="127" t="s">
        <v>344</v>
      </c>
      <c r="B352" s="128" t="s">
        <v>1492</v>
      </c>
      <c r="C352" s="120" t="s">
        <v>1881</v>
      </c>
      <c r="D352" s="120" t="s">
        <v>2063</v>
      </c>
      <c r="E352" s="129">
        <v>1.6456</v>
      </c>
      <c r="F352" s="130">
        <v>4.5</v>
      </c>
      <c r="G352" s="131">
        <v>1</v>
      </c>
      <c r="H352" s="130">
        <v>0.8</v>
      </c>
      <c r="I352" s="133"/>
      <c r="K352" s="133"/>
      <c r="M352" s="133"/>
      <c r="O352" s="133"/>
      <c r="Q352" s="133"/>
    </row>
    <row r="353" spans="1:17">
      <c r="A353" s="127" t="s">
        <v>345</v>
      </c>
      <c r="B353" s="128" t="s">
        <v>1492</v>
      </c>
      <c r="C353" s="120" t="s">
        <v>1881</v>
      </c>
      <c r="D353" s="120" t="s">
        <v>2063</v>
      </c>
      <c r="E353" s="129">
        <v>2.3071999999999999</v>
      </c>
      <c r="F353" s="130">
        <v>7.84</v>
      </c>
      <c r="G353" s="131">
        <v>1</v>
      </c>
      <c r="H353" s="130">
        <v>0.95</v>
      </c>
      <c r="I353" s="133"/>
      <c r="K353" s="133"/>
      <c r="M353" s="133"/>
      <c r="O353" s="133"/>
      <c r="Q353" s="133"/>
    </row>
    <row r="354" spans="1:17">
      <c r="A354" s="127" t="s">
        <v>346</v>
      </c>
      <c r="B354" s="128" t="s">
        <v>1492</v>
      </c>
      <c r="C354" s="120" t="s">
        <v>1881</v>
      </c>
      <c r="D354" s="120" t="s">
        <v>2063</v>
      </c>
      <c r="E354" s="129">
        <v>4.0068999999999999</v>
      </c>
      <c r="F354" s="130">
        <v>12.43</v>
      </c>
      <c r="G354" s="131">
        <v>1</v>
      </c>
      <c r="H354" s="130">
        <v>0.95</v>
      </c>
      <c r="I354" s="133"/>
      <c r="K354" s="133"/>
      <c r="M354" s="133"/>
      <c r="O354" s="133"/>
      <c r="Q354" s="133"/>
    </row>
    <row r="355" spans="1:17">
      <c r="A355" s="127" t="s">
        <v>1364</v>
      </c>
      <c r="B355" s="128" t="s">
        <v>1493</v>
      </c>
      <c r="C355" s="120" t="s">
        <v>1881</v>
      </c>
      <c r="D355" s="120" t="s">
        <v>2063</v>
      </c>
      <c r="E355" s="129">
        <v>1.5076000000000001</v>
      </c>
      <c r="F355" s="130">
        <v>2.65</v>
      </c>
      <c r="G355" s="131">
        <v>1</v>
      </c>
      <c r="H355" s="130">
        <v>0.8</v>
      </c>
      <c r="I355" s="133"/>
      <c r="K355" s="133"/>
      <c r="M355" s="133"/>
      <c r="O355" s="133"/>
      <c r="Q355" s="133"/>
    </row>
    <row r="356" spans="1:17">
      <c r="A356" s="127" t="s">
        <v>1365</v>
      </c>
      <c r="B356" s="128" t="s">
        <v>1493</v>
      </c>
      <c r="C356" s="120" t="s">
        <v>1881</v>
      </c>
      <c r="D356" s="120" t="s">
        <v>2063</v>
      </c>
      <c r="E356" s="129">
        <v>2.1903000000000001</v>
      </c>
      <c r="F356" s="130">
        <v>4.97</v>
      </c>
      <c r="G356" s="131">
        <v>1</v>
      </c>
      <c r="H356" s="130">
        <v>0.8</v>
      </c>
      <c r="I356" s="133"/>
      <c r="K356" s="133"/>
      <c r="M356" s="133"/>
      <c r="O356" s="133"/>
      <c r="Q356" s="133"/>
    </row>
    <row r="357" spans="1:17">
      <c r="A357" s="127" t="s">
        <v>1366</v>
      </c>
      <c r="B357" s="128" t="s">
        <v>1493</v>
      </c>
      <c r="C357" s="120" t="s">
        <v>1881</v>
      </c>
      <c r="D357" s="120" t="s">
        <v>2063</v>
      </c>
      <c r="E357" s="129">
        <v>3.4571000000000001</v>
      </c>
      <c r="F357" s="130">
        <v>9.44</v>
      </c>
      <c r="G357" s="131">
        <v>1</v>
      </c>
      <c r="H357" s="130">
        <v>0.95</v>
      </c>
      <c r="I357" s="133"/>
      <c r="K357" s="133"/>
      <c r="M357" s="133"/>
      <c r="O357" s="133"/>
      <c r="Q357" s="133"/>
    </row>
    <row r="358" spans="1:17">
      <c r="A358" s="127" t="s">
        <v>1367</v>
      </c>
      <c r="B358" s="128" t="s">
        <v>1493</v>
      </c>
      <c r="C358" s="120" t="s">
        <v>1881</v>
      </c>
      <c r="D358" s="120" t="s">
        <v>2063</v>
      </c>
      <c r="E358" s="129">
        <v>5.4058000000000002</v>
      </c>
      <c r="F358" s="130">
        <v>14.68</v>
      </c>
      <c r="G358" s="131">
        <v>1</v>
      </c>
      <c r="H358" s="130">
        <v>0.95</v>
      </c>
      <c r="I358" s="133"/>
      <c r="K358" s="133"/>
      <c r="M358" s="133"/>
      <c r="O358" s="133"/>
      <c r="Q358" s="133"/>
    </row>
    <row r="359" spans="1:17">
      <c r="A359" s="127" t="s">
        <v>1368</v>
      </c>
      <c r="B359" s="128" t="s">
        <v>1893</v>
      </c>
      <c r="C359" s="120" t="s">
        <v>1881</v>
      </c>
      <c r="D359" s="120" t="s">
        <v>2063</v>
      </c>
      <c r="E359" s="129">
        <v>2.0215000000000001</v>
      </c>
      <c r="F359" s="130">
        <v>2.2799999999999998</v>
      </c>
      <c r="G359" s="131">
        <v>1</v>
      </c>
      <c r="H359" s="130">
        <v>0.8</v>
      </c>
      <c r="I359" s="133"/>
      <c r="K359" s="133"/>
      <c r="M359" s="133"/>
      <c r="O359" s="133"/>
      <c r="Q359" s="133"/>
    </row>
    <row r="360" spans="1:17">
      <c r="A360" s="127" t="s">
        <v>1369</v>
      </c>
      <c r="B360" s="128" t="s">
        <v>1893</v>
      </c>
      <c r="C360" s="120" t="s">
        <v>1881</v>
      </c>
      <c r="D360" s="120" t="s">
        <v>2063</v>
      </c>
      <c r="E360" s="129">
        <v>2.2679999999999998</v>
      </c>
      <c r="F360" s="130">
        <v>4.13</v>
      </c>
      <c r="G360" s="131">
        <v>1</v>
      </c>
      <c r="H360" s="130">
        <v>0.8</v>
      </c>
      <c r="I360" s="133"/>
      <c r="K360" s="133"/>
      <c r="M360" s="133"/>
      <c r="O360" s="133"/>
      <c r="Q360" s="133"/>
    </row>
    <row r="361" spans="1:17">
      <c r="A361" s="127" t="s">
        <v>1370</v>
      </c>
      <c r="B361" s="128" t="s">
        <v>1893</v>
      </c>
      <c r="C361" s="120" t="s">
        <v>1881</v>
      </c>
      <c r="D361" s="120" t="s">
        <v>2063</v>
      </c>
      <c r="E361" s="129">
        <v>2.7782</v>
      </c>
      <c r="F361" s="130">
        <v>6.9</v>
      </c>
      <c r="G361" s="131">
        <v>1</v>
      </c>
      <c r="H361" s="130">
        <v>0.95</v>
      </c>
      <c r="I361" s="133"/>
      <c r="K361" s="133"/>
      <c r="M361" s="133"/>
      <c r="O361" s="133"/>
      <c r="Q361" s="133"/>
    </row>
    <row r="362" spans="1:17">
      <c r="A362" s="127" t="s">
        <v>1371</v>
      </c>
      <c r="B362" s="128" t="s">
        <v>1893</v>
      </c>
      <c r="C362" s="120" t="s">
        <v>1881</v>
      </c>
      <c r="D362" s="120" t="s">
        <v>2063</v>
      </c>
      <c r="E362" s="129">
        <v>4.9348999999999998</v>
      </c>
      <c r="F362" s="130">
        <v>13.02</v>
      </c>
      <c r="G362" s="131">
        <v>1</v>
      </c>
      <c r="H362" s="130">
        <v>0.95</v>
      </c>
      <c r="I362" s="133"/>
      <c r="K362" s="133"/>
      <c r="M362" s="133"/>
      <c r="O362" s="133"/>
      <c r="Q362" s="133"/>
    </row>
    <row r="363" spans="1:17">
      <c r="A363" s="127" t="s">
        <v>1622</v>
      </c>
      <c r="B363" s="128" t="s">
        <v>1651</v>
      </c>
      <c r="C363" s="120" t="s">
        <v>1881</v>
      </c>
      <c r="D363" s="120" t="s">
        <v>2063</v>
      </c>
      <c r="E363" s="129">
        <v>3.7835000000000001</v>
      </c>
      <c r="F363" s="130">
        <v>1.37</v>
      </c>
      <c r="G363" s="131">
        <v>1</v>
      </c>
      <c r="H363" s="130">
        <v>0.8</v>
      </c>
      <c r="I363" s="133"/>
      <c r="K363" s="133"/>
      <c r="M363" s="133"/>
      <c r="O363" s="133"/>
      <c r="Q363" s="133"/>
    </row>
    <row r="364" spans="1:17">
      <c r="A364" s="127" t="s">
        <v>1623</v>
      </c>
      <c r="B364" s="128" t="s">
        <v>1651</v>
      </c>
      <c r="C364" s="120" t="s">
        <v>1881</v>
      </c>
      <c r="D364" s="120" t="s">
        <v>2063</v>
      </c>
      <c r="E364" s="129">
        <v>3.9676</v>
      </c>
      <c r="F364" s="130">
        <v>1.83</v>
      </c>
      <c r="G364" s="131">
        <v>1</v>
      </c>
      <c r="H364" s="130">
        <v>0.8</v>
      </c>
      <c r="I364" s="133"/>
      <c r="K364" s="133"/>
      <c r="M364" s="133"/>
      <c r="O364" s="133"/>
      <c r="Q364" s="133"/>
    </row>
    <row r="365" spans="1:17">
      <c r="A365" s="127" t="s">
        <v>1624</v>
      </c>
      <c r="B365" s="128" t="s">
        <v>1651</v>
      </c>
      <c r="C365" s="120" t="s">
        <v>1881</v>
      </c>
      <c r="D365" s="120" t="s">
        <v>2063</v>
      </c>
      <c r="E365" s="129">
        <v>4.8190999999999997</v>
      </c>
      <c r="F365" s="130">
        <v>4.34</v>
      </c>
      <c r="G365" s="131">
        <v>1</v>
      </c>
      <c r="H365" s="130">
        <v>0.95</v>
      </c>
      <c r="I365" s="133"/>
      <c r="K365" s="133"/>
      <c r="M365" s="133"/>
      <c r="O365" s="133"/>
      <c r="Q365" s="133"/>
    </row>
    <row r="366" spans="1:17">
      <c r="A366" s="127" t="s">
        <v>1625</v>
      </c>
      <c r="B366" s="128" t="s">
        <v>1651</v>
      </c>
      <c r="C366" s="120" t="s">
        <v>1881</v>
      </c>
      <c r="D366" s="120" t="s">
        <v>2063</v>
      </c>
      <c r="E366" s="129">
        <v>7.1957000000000004</v>
      </c>
      <c r="F366" s="130">
        <v>11.49</v>
      </c>
      <c r="G366" s="131">
        <v>1</v>
      </c>
      <c r="H366" s="130">
        <v>0.95</v>
      </c>
      <c r="I366" s="133"/>
      <c r="K366" s="133"/>
      <c r="M366" s="133"/>
      <c r="O366" s="133"/>
      <c r="Q366" s="133"/>
    </row>
    <row r="367" spans="1:17">
      <c r="A367" s="127" t="s">
        <v>347</v>
      </c>
      <c r="B367" s="128" t="s">
        <v>1494</v>
      </c>
      <c r="C367" s="120" t="s">
        <v>1881</v>
      </c>
      <c r="D367" s="120" t="s">
        <v>2063</v>
      </c>
      <c r="E367" s="129">
        <v>0.81759999999999999</v>
      </c>
      <c r="F367" s="130">
        <v>2.06</v>
      </c>
      <c r="G367" s="131">
        <v>1</v>
      </c>
      <c r="H367" s="130">
        <v>0.8</v>
      </c>
      <c r="I367" s="133"/>
      <c r="K367" s="133"/>
      <c r="M367" s="133"/>
      <c r="O367" s="133"/>
      <c r="Q367" s="133"/>
    </row>
    <row r="368" spans="1:17">
      <c r="A368" s="127" t="s">
        <v>348</v>
      </c>
      <c r="B368" s="128" t="s">
        <v>1494</v>
      </c>
      <c r="C368" s="120" t="s">
        <v>1881</v>
      </c>
      <c r="D368" s="120" t="s">
        <v>2063</v>
      </c>
      <c r="E368" s="129">
        <v>0.90669999999999995</v>
      </c>
      <c r="F368" s="130">
        <v>2.85</v>
      </c>
      <c r="G368" s="131">
        <v>1</v>
      </c>
      <c r="H368" s="130">
        <v>0.8</v>
      </c>
      <c r="I368" s="133"/>
      <c r="K368" s="133"/>
      <c r="M368" s="133"/>
      <c r="O368" s="133"/>
      <c r="Q368" s="133"/>
    </row>
    <row r="369" spans="1:17">
      <c r="A369" s="127" t="s">
        <v>349</v>
      </c>
      <c r="B369" s="128" t="s">
        <v>1494</v>
      </c>
      <c r="C369" s="120" t="s">
        <v>1881</v>
      </c>
      <c r="D369" s="120" t="s">
        <v>2063</v>
      </c>
      <c r="E369" s="129">
        <v>1.2337</v>
      </c>
      <c r="F369" s="130">
        <v>4.63</v>
      </c>
      <c r="G369" s="131">
        <v>1</v>
      </c>
      <c r="H369" s="130">
        <v>0.95</v>
      </c>
      <c r="I369" s="133"/>
      <c r="K369" s="133"/>
      <c r="M369" s="133"/>
      <c r="O369" s="133"/>
      <c r="Q369" s="133"/>
    </row>
    <row r="370" spans="1:17">
      <c r="A370" s="127" t="s">
        <v>350</v>
      </c>
      <c r="B370" s="128" t="s">
        <v>1494</v>
      </c>
      <c r="C370" s="120" t="s">
        <v>1881</v>
      </c>
      <c r="D370" s="120" t="s">
        <v>2063</v>
      </c>
      <c r="E370" s="129">
        <v>2.0958000000000001</v>
      </c>
      <c r="F370" s="130">
        <v>6.58</v>
      </c>
      <c r="G370" s="131">
        <v>1</v>
      </c>
      <c r="H370" s="130">
        <v>0.95</v>
      </c>
      <c r="I370" s="133"/>
      <c r="K370" s="133"/>
      <c r="M370" s="133"/>
      <c r="O370" s="133"/>
      <c r="Q370" s="133"/>
    </row>
    <row r="371" spans="1:17">
      <c r="A371" s="127" t="s">
        <v>351</v>
      </c>
      <c r="B371" s="128" t="s">
        <v>1372</v>
      </c>
      <c r="C371" s="120" t="s">
        <v>1881</v>
      </c>
      <c r="D371" s="120" t="s">
        <v>2063</v>
      </c>
      <c r="E371" s="129">
        <v>0.98960000000000004</v>
      </c>
      <c r="F371" s="130">
        <v>1.96</v>
      </c>
      <c r="G371" s="131">
        <v>1</v>
      </c>
      <c r="H371" s="130">
        <v>0.8</v>
      </c>
      <c r="I371" s="133"/>
      <c r="K371" s="133"/>
      <c r="M371" s="133"/>
      <c r="O371" s="133"/>
      <c r="Q371" s="133"/>
    </row>
    <row r="372" spans="1:17">
      <c r="A372" s="127" t="s">
        <v>352</v>
      </c>
      <c r="B372" s="128" t="s">
        <v>1372</v>
      </c>
      <c r="C372" s="120" t="s">
        <v>1881</v>
      </c>
      <c r="D372" s="120" t="s">
        <v>2063</v>
      </c>
      <c r="E372" s="129">
        <v>1.1269</v>
      </c>
      <c r="F372" s="130">
        <v>2.64</v>
      </c>
      <c r="G372" s="131">
        <v>1</v>
      </c>
      <c r="H372" s="130">
        <v>0.8</v>
      </c>
      <c r="I372" s="133"/>
      <c r="K372" s="133"/>
      <c r="M372" s="133"/>
      <c r="O372" s="133"/>
      <c r="Q372" s="133"/>
    </row>
    <row r="373" spans="1:17">
      <c r="A373" s="127" t="s">
        <v>353</v>
      </c>
      <c r="B373" s="128" t="s">
        <v>1372</v>
      </c>
      <c r="C373" s="120" t="s">
        <v>1881</v>
      </c>
      <c r="D373" s="120" t="s">
        <v>2063</v>
      </c>
      <c r="E373" s="129">
        <v>1.5475000000000001</v>
      </c>
      <c r="F373" s="130">
        <v>4.3899999999999997</v>
      </c>
      <c r="G373" s="131">
        <v>1</v>
      </c>
      <c r="H373" s="130">
        <v>0.95</v>
      </c>
      <c r="I373" s="133"/>
      <c r="K373" s="133"/>
      <c r="M373" s="133"/>
      <c r="O373" s="133"/>
      <c r="Q373" s="133"/>
    </row>
    <row r="374" spans="1:17">
      <c r="A374" s="127" t="s">
        <v>354</v>
      </c>
      <c r="B374" s="128" t="s">
        <v>1372</v>
      </c>
      <c r="C374" s="120" t="s">
        <v>1881</v>
      </c>
      <c r="D374" s="120" t="s">
        <v>2063</v>
      </c>
      <c r="E374" s="129">
        <v>2.8033999999999999</v>
      </c>
      <c r="F374" s="130">
        <v>8.11</v>
      </c>
      <c r="G374" s="131">
        <v>1</v>
      </c>
      <c r="H374" s="130">
        <v>0.95</v>
      </c>
      <c r="I374" s="133"/>
      <c r="K374" s="133"/>
      <c r="M374" s="133"/>
      <c r="O374" s="133"/>
      <c r="Q374" s="133"/>
    </row>
    <row r="375" spans="1:17">
      <c r="A375" s="127" t="s">
        <v>355</v>
      </c>
      <c r="B375" s="128" t="s">
        <v>1495</v>
      </c>
      <c r="C375" s="120" t="s">
        <v>1881</v>
      </c>
      <c r="D375" s="120" t="s">
        <v>2063</v>
      </c>
      <c r="E375" s="129">
        <v>1.048</v>
      </c>
      <c r="F375" s="130">
        <v>2.19</v>
      </c>
      <c r="G375" s="131">
        <v>1</v>
      </c>
      <c r="H375" s="130">
        <v>0.8</v>
      </c>
      <c r="I375" s="133"/>
      <c r="K375" s="133"/>
      <c r="M375" s="133"/>
      <c r="O375" s="133"/>
      <c r="Q375" s="133"/>
    </row>
    <row r="376" spans="1:17">
      <c r="A376" s="127" t="s">
        <v>356</v>
      </c>
      <c r="B376" s="128" t="s">
        <v>1495</v>
      </c>
      <c r="C376" s="120" t="s">
        <v>1881</v>
      </c>
      <c r="D376" s="120" t="s">
        <v>2063</v>
      </c>
      <c r="E376" s="129">
        <v>1.2775000000000001</v>
      </c>
      <c r="F376" s="130">
        <v>3.86</v>
      </c>
      <c r="G376" s="131">
        <v>1</v>
      </c>
      <c r="H376" s="130">
        <v>0.8</v>
      </c>
      <c r="I376" s="133"/>
      <c r="K376" s="133"/>
      <c r="M376" s="133"/>
      <c r="O376" s="133"/>
      <c r="Q376" s="133"/>
    </row>
    <row r="377" spans="1:17">
      <c r="A377" s="127" t="s">
        <v>357</v>
      </c>
      <c r="B377" s="128" t="s">
        <v>1495</v>
      </c>
      <c r="C377" s="120" t="s">
        <v>1881</v>
      </c>
      <c r="D377" s="120" t="s">
        <v>2063</v>
      </c>
      <c r="E377" s="129">
        <v>1.8805000000000001</v>
      </c>
      <c r="F377" s="130">
        <v>6.82</v>
      </c>
      <c r="G377" s="131">
        <v>1</v>
      </c>
      <c r="H377" s="130">
        <v>0.95</v>
      </c>
      <c r="I377" s="133"/>
      <c r="K377" s="133"/>
      <c r="M377" s="133"/>
      <c r="O377" s="133"/>
      <c r="Q377" s="133"/>
    </row>
    <row r="378" spans="1:17">
      <c r="A378" s="127" t="s">
        <v>358</v>
      </c>
      <c r="B378" s="128" t="s">
        <v>1495</v>
      </c>
      <c r="C378" s="120" t="s">
        <v>1881</v>
      </c>
      <c r="D378" s="120" t="s">
        <v>2063</v>
      </c>
      <c r="E378" s="129">
        <v>3.3521999999999998</v>
      </c>
      <c r="F378" s="130">
        <v>11.19</v>
      </c>
      <c r="G378" s="131">
        <v>1</v>
      </c>
      <c r="H378" s="130">
        <v>0.95</v>
      </c>
      <c r="I378" s="133"/>
      <c r="K378" s="133"/>
      <c r="M378" s="133"/>
      <c r="O378" s="133"/>
      <c r="Q378" s="133"/>
    </row>
    <row r="379" spans="1:17">
      <c r="A379" s="127" t="s">
        <v>359</v>
      </c>
      <c r="B379" s="128" t="s">
        <v>1719</v>
      </c>
      <c r="C379" s="120" t="s">
        <v>1881</v>
      </c>
      <c r="D379" s="120" t="s">
        <v>2063</v>
      </c>
      <c r="E379" s="129">
        <v>0.95840000000000003</v>
      </c>
      <c r="F379" s="130">
        <v>6.48</v>
      </c>
      <c r="G379" s="131">
        <v>1</v>
      </c>
      <c r="H379" s="130">
        <v>0.8</v>
      </c>
      <c r="I379" s="133"/>
      <c r="K379" s="133"/>
      <c r="M379" s="133"/>
      <c r="O379" s="133"/>
      <c r="Q379" s="133"/>
    </row>
    <row r="380" spans="1:17">
      <c r="A380" s="127" t="s">
        <v>360</v>
      </c>
      <c r="B380" s="128" t="s">
        <v>1719</v>
      </c>
      <c r="C380" s="120" t="s">
        <v>1881</v>
      </c>
      <c r="D380" s="120" t="s">
        <v>2063</v>
      </c>
      <c r="E380" s="129">
        <v>1.1366000000000001</v>
      </c>
      <c r="F380" s="130">
        <v>6.9</v>
      </c>
      <c r="G380" s="131">
        <v>1</v>
      </c>
      <c r="H380" s="130">
        <v>0.8</v>
      </c>
      <c r="I380" s="133"/>
      <c r="K380" s="133"/>
      <c r="M380" s="133"/>
      <c r="O380" s="133"/>
      <c r="Q380" s="133"/>
    </row>
    <row r="381" spans="1:17">
      <c r="A381" s="127" t="s">
        <v>361</v>
      </c>
      <c r="B381" s="128" t="s">
        <v>1719</v>
      </c>
      <c r="C381" s="120" t="s">
        <v>1881</v>
      </c>
      <c r="D381" s="120" t="s">
        <v>2063</v>
      </c>
      <c r="E381" s="129">
        <v>1.6016999999999999</v>
      </c>
      <c r="F381" s="130">
        <v>9.23</v>
      </c>
      <c r="G381" s="131">
        <v>1</v>
      </c>
      <c r="H381" s="130">
        <v>0.95</v>
      </c>
      <c r="I381" s="133"/>
      <c r="K381" s="133"/>
      <c r="M381" s="133"/>
      <c r="O381" s="133"/>
      <c r="Q381" s="133"/>
    </row>
    <row r="382" spans="1:17">
      <c r="A382" s="127" t="s">
        <v>362</v>
      </c>
      <c r="B382" s="128" t="s">
        <v>1719</v>
      </c>
      <c r="C382" s="120" t="s">
        <v>1881</v>
      </c>
      <c r="D382" s="120" t="s">
        <v>2063</v>
      </c>
      <c r="E382" s="129">
        <v>2.5146000000000002</v>
      </c>
      <c r="F382" s="130">
        <v>14.23</v>
      </c>
      <c r="G382" s="131">
        <v>1</v>
      </c>
      <c r="H382" s="130">
        <v>0.95</v>
      </c>
      <c r="I382" s="133"/>
      <c r="K382" s="133"/>
      <c r="M382" s="133"/>
      <c r="O382" s="133"/>
      <c r="Q382" s="133"/>
    </row>
    <row r="383" spans="1:17">
      <c r="A383" s="127" t="s">
        <v>363</v>
      </c>
      <c r="B383" s="128" t="s">
        <v>1496</v>
      </c>
      <c r="C383" s="120" t="s">
        <v>1881</v>
      </c>
      <c r="D383" s="120" t="s">
        <v>2063</v>
      </c>
      <c r="E383" s="129">
        <v>0.52559999999999996</v>
      </c>
      <c r="F383" s="130">
        <v>2.74</v>
      </c>
      <c r="G383" s="131">
        <v>1</v>
      </c>
      <c r="H383" s="130">
        <v>0.8</v>
      </c>
      <c r="I383" s="133"/>
      <c r="K383" s="133"/>
      <c r="M383" s="133"/>
      <c r="O383" s="133"/>
      <c r="Q383" s="133"/>
    </row>
    <row r="384" spans="1:17">
      <c r="A384" s="127" t="s">
        <v>364</v>
      </c>
      <c r="B384" s="128" t="s">
        <v>1496</v>
      </c>
      <c r="C384" s="120" t="s">
        <v>1881</v>
      </c>
      <c r="D384" s="120" t="s">
        <v>2063</v>
      </c>
      <c r="E384" s="129">
        <v>0.70220000000000005</v>
      </c>
      <c r="F384" s="130">
        <v>3.8</v>
      </c>
      <c r="G384" s="131">
        <v>1</v>
      </c>
      <c r="H384" s="130">
        <v>0.8</v>
      </c>
      <c r="I384" s="133"/>
      <c r="K384" s="133"/>
      <c r="M384" s="133"/>
      <c r="O384" s="133"/>
      <c r="Q384" s="133"/>
    </row>
    <row r="385" spans="1:17">
      <c r="A385" s="127" t="s">
        <v>365</v>
      </c>
      <c r="B385" s="128" t="s">
        <v>1496</v>
      </c>
      <c r="C385" s="120" t="s">
        <v>1881</v>
      </c>
      <c r="D385" s="120" t="s">
        <v>2063</v>
      </c>
      <c r="E385" s="129">
        <v>1.0415000000000001</v>
      </c>
      <c r="F385" s="130">
        <v>5.2</v>
      </c>
      <c r="G385" s="131">
        <v>1</v>
      </c>
      <c r="H385" s="130">
        <v>0.95</v>
      </c>
      <c r="I385" s="133"/>
      <c r="K385" s="133"/>
      <c r="M385" s="133"/>
      <c r="O385" s="133"/>
      <c r="Q385" s="133"/>
    </row>
    <row r="386" spans="1:17">
      <c r="A386" s="127" t="s">
        <v>366</v>
      </c>
      <c r="B386" s="128" t="s">
        <v>1496</v>
      </c>
      <c r="C386" s="120" t="s">
        <v>1881</v>
      </c>
      <c r="D386" s="120" t="s">
        <v>2063</v>
      </c>
      <c r="E386" s="129">
        <v>1.9530000000000001</v>
      </c>
      <c r="F386" s="130">
        <v>8.58</v>
      </c>
      <c r="G386" s="131">
        <v>1</v>
      </c>
      <c r="H386" s="130">
        <v>0.95</v>
      </c>
      <c r="I386" s="133"/>
      <c r="K386" s="133"/>
      <c r="M386" s="133"/>
      <c r="O386" s="133"/>
      <c r="Q386" s="133"/>
    </row>
    <row r="387" spans="1:17">
      <c r="A387" s="127" t="s">
        <v>367</v>
      </c>
      <c r="B387" s="128" t="s">
        <v>1720</v>
      </c>
      <c r="C387" s="120" t="s">
        <v>1881</v>
      </c>
      <c r="D387" s="120" t="s">
        <v>2063</v>
      </c>
      <c r="E387" s="129">
        <v>0.4627</v>
      </c>
      <c r="F387" s="130">
        <v>1.77</v>
      </c>
      <c r="G387" s="131">
        <v>1</v>
      </c>
      <c r="H387" s="130">
        <v>0.8</v>
      </c>
      <c r="I387" s="133"/>
      <c r="K387" s="133"/>
      <c r="M387" s="133"/>
      <c r="O387" s="133"/>
      <c r="Q387" s="133"/>
    </row>
    <row r="388" spans="1:17">
      <c r="A388" s="127" t="s">
        <v>368</v>
      </c>
      <c r="B388" s="128" t="s">
        <v>1720</v>
      </c>
      <c r="C388" s="120" t="s">
        <v>1881</v>
      </c>
      <c r="D388" s="120" t="s">
        <v>2063</v>
      </c>
      <c r="E388" s="129">
        <v>0.59450000000000003</v>
      </c>
      <c r="F388" s="130">
        <v>2.64</v>
      </c>
      <c r="G388" s="131">
        <v>1</v>
      </c>
      <c r="H388" s="130">
        <v>0.8</v>
      </c>
      <c r="I388" s="133"/>
      <c r="K388" s="133"/>
      <c r="M388" s="133"/>
      <c r="O388" s="133"/>
      <c r="Q388" s="133"/>
    </row>
    <row r="389" spans="1:17">
      <c r="A389" s="127" t="s">
        <v>369</v>
      </c>
      <c r="B389" s="128" t="s">
        <v>1720</v>
      </c>
      <c r="C389" s="120" t="s">
        <v>1881</v>
      </c>
      <c r="D389" s="120" t="s">
        <v>2063</v>
      </c>
      <c r="E389" s="129">
        <v>1.0083</v>
      </c>
      <c r="F389" s="130">
        <v>3.03</v>
      </c>
      <c r="G389" s="131">
        <v>1</v>
      </c>
      <c r="H389" s="130">
        <v>0.95</v>
      </c>
      <c r="I389" s="133"/>
      <c r="K389" s="133"/>
      <c r="M389" s="133"/>
      <c r="O389" s="133"/>
      <c r="Q389" s="133"/>
    </row>
    <row r="390" spans="1:17">
      <c r="A390" s="127" t="s">
        <v>370</v>
      </c>
      <c r="B390" s="128" t="s">
        <v>1720</v>
      </c>
      <c r="C390" s="120" t="s">
        <v>1881</v>
      </c>
      <c r="D390" s="120" t="s">
        <v>2063</v>
      </c>
      <c r="E390" s="129">
        <v>2.0089999999999999</v>
      </c>
      <c r="F390" s="130">
        <v>4.3</v>
      </c>
      <c r="G390" s="131">
        <v>1</v>
      </c>
      <c r="H390" s="130">
        <v>0.95</v>
      </c>
      <c r="I390" s="133"/>
      <c r="K390" s="133"/>
      <c r="M390" s="133"/>
      <c r="O390" s="133"/>
      <c r="Q390" s="133"/>
    </row>
    <row r="391" spans="1:17">
      <c r="A391" s="127" t="s">
        <v>371</v>
      </c>
      <c r="B391" s="128" t="s">
        <v>1721</v>
      </c>
      <c r="C391" s="120" t="s">
        <v>1881</v>
      </c>
      <c r="D391" s="120" t="s">
        <v>2063</v>
      </c>
      <c r="E391" s="129">
        <v>0.59570000000000001</v>
      </c>
      <c r="F391" s="130">
        <v>2.56</v>
      </c>
      <c r="G391" s="131">
        <v>1</v>
      </c>
      <c r="H391" s="130">
        <v>0.8</v>
      </c>
      <c r="I391" s="133"/>
      <c r="K391" s="133"/>
      <c r="M391" s="133"/>
      <c r="O391" s="133"/>
      <c r="Q391" s="133"/>
    </row>
    <row r="392" spans="1:17">
      <c r="A392" s="127" t="s">
        <v>372</v>
      </c>
      <c r="B392" s="128" t="s">
        <v>1721</v>
      </c>
      <c r="C392" s="120" t="s">
        <v>1881</v>
      </c>
      <c r="D392" s="120" t="s">
        <v>2063</v>
      </c>
      <c r="E392" s="129">
        <v>0.75309999999999999</v>
      </c>
      <c r="F392" s="130">
        <v>3.47</v>
      </c>
      <c r="G392" s="131">
        <v>1</v>
      </c>
      <c r="H392" s="130">
        <v>0.8</v>
      </c>
      <c r="I392" s="133"/>
      <c r="K392" s="133"/>
      <c r="M392" s="133"/>
      <c r="O392" s="133"/>
      <c r="Q392" s="133"/>
    </row>
    <row r="393" spans="1:17">
      <c r="A393" s="127" t="s">
        <v>373</v>
      </c>
      <c r="B393" s="128" t="s">
        <v>1721</v>
      </c>
      <c r="C393" s="120" t="s">
        <v>1881</v>
      </c>
      <c r="D393" s="120" t="s">
        <v>2063</v>
      </c>
      <c r="E393" s="129">
        <v>1.0798000000000001</v>
      </c>
      <c r="F393" s="130">
        <v>4.62</v>
      </c>
      <c r="G393" s="131">
        <v>1</v>
      </c>
      <c r="H393" s="130">
        <v>0.95</v>
      </c>
      <c r="I393" s="133"/>
      <c r="K393" s="133"/>
      <c r="M393" s="133"/>
      <c r="O393" s="133"/>
      <c r="Q393" s="133"/>
    </row>
    <row r="394" spans="1:17">
      <c r="A394" s="127" t="s">
        <v>374</v>
      </c>
      <c r="B394" s="128" t="s">
        <v>1721</v>
      </c>
      <c r="C394" s="120" t="s">
        <v>1881</v>
      </c>
      <c r="D394" s="120" t="s">
        <v>2063</v>
      </c>
      <c r="E394" s="129">
        <v>2.0428000000000002</v>
      </c>
      <c r="F394" s="130">
        <v>7.72</v>
      </c>
      <c r="G394" s="131">
        <v>1</v>
      </c>
      <c r="H394" s="130">
        <v>0.95</v>
      </c>
      <c r="I394" s="133"/>
      <c r="K394" s="133"/>
      <c r="M394" s="133"/>
      <c r="O394" s="133"/>
      <c r="Q394" s="133"/>
    </row>
    <row r="395" spans="1:17">
      <c r="A395" s="127" t="s">
        <v>375</v>
      </c>
      <c r="B395" s="128" t="s">
        <v>1722</v>
      </c>
      <c r="C395" s="120" t="s">
        <v>1881</v>
      </c>
      <c r="D395" s="120" t="s">
        <v>2063</v>
      </c>
      <c r="E395" s="129">
        <v>0.56640000000000001</v>
      </c>
      <c r="F395" s="130">
        <v>1.66</v>
      </c>
      <c r="G395" s="131">
        <v>1</v>
      </c>
      <c r="H395" s="130">
        <v>0.8</v>
      </c>
      <c r="I395" s="133"/>
      <c r="K395" s="133"/>
      <c r="M395" s="133"/>
      <c r="O395" s="133"/>
      <c r="Q395" s="133"/>
    </row>
    <row r="396" spans="1:17">
      <c r="A396" s="127" t="s">
        <v>376</v>
      </c>
      <c r="B396" s="128" t="s">
        <v>1722</v>
      </c>
      <c r="C396" s="120" t="s">
        <v>1881</v>
      </c>
      <c r="D396" s="120" t="s">
        <v>2063</v>
      </c>
      <c r="E396" s="129">
        <v>0.65029999999999999</v>
      </c>
      <c r="F396" s="130">
        <v>2.2200000000000002</v>
      </c>
      <c r="G396" s="131">
        <v>1</v>
      </c>
      <c r="H396" s="130">
        <v>0.8</v>
      </c>
      <c r="I396" s="133"/>
      <c r="K396" s="133"/>
      <c r="M396" s="133"/>
      <c r="O396" s="133"/>
      <c r="Q396" s="133"/>
    </row>
    <row r="397" spans="1:17">
      <c r="A397" s="127" t="s">
        <v>377</v>
      </c>
      <c r="B397" s="128" t="s">
        <v>1722</v>
      </c>
      <c r="C397" s="120" t="s">
        <v>1881</v>
      </c>
      <c r="D397" s="120" t="s">
        <v>2063</v>
      </c>
      <c r="E397" s="129">
        <v>0.86660000000000004</v>
      </c>
      <c r="F397" s="130">
        <v>3.31</v>
      </c>
      <c r="G397" s="131">
        <v>1</v>
      </c>
      <c r="H397" s="130">
        <v>0.95</v>
      </c>
      <c r="I397" s="133"/>
      <c r="K397" s="133"/>
      <c r="M397" s="133"/>
      <c r="O397" s="133"/>
      <c r="Q397" s="133"/>
    </row>
    <row r="398" spans="1:17">
      <c r="A398" s="127" t="s">
        <v>378</v>
      </c>
      <c r="B398" s="128" t="s">
        <v>1722</v>
      </c>
      <c r="C398" s="120" t="s">
        <v>1881</v>
      </c>
      <c r="D398" s="120" t="s">
        <v>2063</v>
      </c>
      <c r="E398" s="129">
        <v>1.7381</v>
      </c>
      <c r="F398" s="130">
        <v>5.89</v>
      </c>
      <c r="G398" s="131">
        <v>1</v>
      </c>
      <c r="H398" s="130">
        <v>0.95</v>
      </c>
      <c r="I398" s="133"/>
      <c r="K398" s="133"/>
      <c r="M398" s="133"/>
      <c r="O398" s="133"/>
      <c r="Q398" s="133"/>
    </row>
    <row r="399" spans="1:17">
      <c r="A399" s="127" t="s">
        <v>379</v>
      </c>
      <c r="B399" s="128" t="s">
        <v>1497</v>
      </c>
      <c r="C399" s="120" t="s">
        <v>1881</v>
      </c>
      <c r="D399" s="120" t="s">
        <v>2063</v>
      </c>
      <c r="E399" s="129">
        <v>0.57410000000000005</v>
      </c>
      <c r="F399" s="130">
        <v>1.95</v>
      </c>
      <c r="G399" s="131">
        <v>1</v>
      </c>
      <c r="H399" s="130">
        <v>0.8</v>
      </c>
      <c r="I399" s="133"/>
      <c r="K399" s="133"/>
      <c r="M399" s="133"/>
      <c r="O399" s="133"/>
      <c r="Q399" s="133"/>
    </row>
    <row r="400" spans="1:17">
      <c r="A400" s="127" t="s">
        <v>380</v>
      </c>
      <c r="B400" s="128" t="s">
        <v>1497</v>
      </c>
      <c r="C400" s="120" t="s">
        <v>1881</v>
      </c>
      <c r="D400" s="120" t="s">
        <v>2063</v>
      </c>
      <c r="E400" s="129">
        <v>0.67500000000000004</v>
      </c>
      <c r="F400" s="130">
        <v>2.64</v>
      </c>
      <c r="G400" s="131">
        <v>1</v>
      </c>
      <c r="H400" s="130">
        <v>0.8</v>
      </c>
      <c r="I400" s="133"/>
      <c r="K400" s="133"/>
      <c r="M400" s="133"/>
      <c r="O400" s="133"/>
      <c r="Q400" s="133"/>
    </row>
    <row r="401" spans="1:17">
      <c r="A401" s="127" t="s">
        <v>381</v>
      </c>
      <c r="B401" s="128" t="s">
        <v>1497</v>
      </c>
      <c r="C401" s="120" t="s">
        <v>1881</v>
      </c>
      <c r="D401" s="120" t="s">
        <v>2063</v>
      </c>
      <c r="E401" s="129">
        <v>0.95520000000000005</v>
      </c>
      <c r="F401" s="130">
        <v>3.98</v>
      </c>
      <c r="G401" s="131">
        <v>1</v>
      </c>
      <c r="H401" s="130">
        <v>0.95</v>
      </c>
      <c r="I401" s="133"/>
      <c r="K401" s="133"/>
      <c r="M401" s="133"/>
      <c r="O401" s="133"/>
      <c r="Q401" s="133"/>
    </row>
    <row r="402" spans="1:17">
      <c r="A402" s="127" t="s">
        <v>382</v>
      </c>
      <c r="B402" s="128" t="s">
        <v>1497</v>
      </c>
      <c r="C402" s="120" t="s">
        <v>1881</v>
      </c>
      <c r="D402" s="120" t="s">
        <v>2063</v>
      </c>
      <c r="E402" s="129">
        <v>1.7399</v>
      </c>
      <c r="F402" s="130">
        <v>7.19</v>
      </c>
      <c r="G402" s="131">
        <v>1</v>
      </c>
      <c r="H402" s="130">
        <v>0.95</v>
      </c>
      <c r="I402" s="133"/>
      <c r="K402" s="133"/>
      <c r="M402" s="133"/>
      <c r="O402" s="133"/>
      <c r="Q402" s="133"/>
    </row>
    <row r="403" spans="1:17">
      <c r="A403" s="127" t="s">
        <v>383</v>
      </c>
      <c r="B403" s="128" t="s">
        <v>1723</v>
      </c>
      <c r="C403" s="120" t="s">
        <v>1881</v>
      </c>
      <c r="D403" s="120" t="s">
        <v>2063</v>
      </c>
      <c r="E403" s="129">
        <v>0.63870000000000005</v>
      </c>
      <c r="F403" s="130">
        <v>2.15</v>
      </c>
      <c r="G403" s="131">
        <v>1</v>
      </c>
      <c r="H403" s="130">
        <v>0.8</v>
      </c>
      <c r="I403" s="133"/>
      <c r="K403" s="133"/>
      <c r="M403" s="133"/>
      <c r="O403" s="133"/>
      <c r="Q403" s="133"/>
    </row>
    <row r="404" spans="1:17">
      <c r="A404" s="127" t="s">
        <v>384</v>
      </c>
      <c r="B404" s="128" t="s">
        <v>1723</v>
      </c>
      <c r="C404" s="120" t="s">
        <v>1881</v>
      </c>
      <c r="D404" s="120" t="s">
        <v>2063</v>
      </c>
      <c r="E404" s="129">
        <v>0.83130000000000004</v>
      </c>
      <c r="F404" s="130">
        <v>3.31</v>
      </c>
      <c r="G404" s="131">
        <v>1</v>
      </c>
      <c r="H404" s="130">
        <v>0.8</v>
      </c>
      <c r="I404" s="133"/>
      <c r="K404" s="133"/>
      <c r="M404" s="133"/>
      <c r="O404" s="133"/>
      <c r="Q404" s="133"/>
    </row>
    <row r="405" spans="1:17">
      <c r="A405" s="127" t="s">
        <v>385</v>
      </c>
      <c r="B405" s="128" t="s">
        <v>1723</v>
      </c>
      <c r="C405" s="120" t="s">
        <v>1881</v>
      </c>
      <c r="D405" s="120" t="s">
        <v>2063</v>
      </c>
      <c r="E405" s="129">
        <v>1.2082999999999999</v>
      </c>
      <c r="F405" s="130">
        <v>5.21</v>
      </c>
      <c r="G405" s="131">
        <v>1</v>
      </c>
      <c r="H405" s="130">
        <v>0.95</v>
      </c>
      <c r="I405" s="133"/>
      <c r="K405" s="133"/>
      <c r="M405" s="133"/>
      <c r="O405" s="133"/>
      <c r="Q405" s="133"/>
    </row>
    <row r="406" spans="1:17">
      <c r="A406" s="127" t="s">
        <v>386</v>
      </c>
      <c r="B406" s="128" t="s">
        <v>1723</v>
      </c>
      <c r="C406" s="120" t="s">
        <v>1881</v>
      </c>
      <c r="D406" s="120" t="s">
        <v>2063</v>
      </c>
      <c r="E406" s="129">
        <v>2.1726999999999999</v>
      </c>
      <c r="F406" s="130">
        <v>8.66</v>
      </c>
      <c r="G406" s="131">
        <v>1</v>
      </c>
      <c r="H406" s="130">
        <v>0.95</v>
      </c>
      <c r="I406" s="133"/>
      <c r="K406" s="133"/>
      <c r="M406" s="133"/>
      <c r="O406" s="133"/>
      <c r="Q406" s="133"/>
    </row>
    <row r="407" spans="1:17">
      <c r="A407" s="127" t="s">
        <v>387</v>
      </c>
      <c r="B407" s="128" t="s">
        <v>1724</v>
      </c>
      <c r="C407" s="120" t="s">
        <v>1881</v>
      </c>
      <c r="D407" s="120" t="s">
        <v>2063</v>
      </c>
      <c r="E407" s="129">
        <v>0.46989999999999998</v>
      </c>
      <c r="F407" s="130">
        <v>1.97</v>
      </c>
      <c r="G407" s="131">
        <v>1</v>
      </c>
      <c r="H407" s="130">
        <v>0.8</v>
      </c>
      <c r="I407" s="133"/>
      <c r="K407" s="133"/>
      <c r="M407" s="133"/>
      <c r="O407" s="133"/>
      <c r="Q407" s="133"/>
    </row>
    <row r="408" spans="1:17">
      <c r="A408" s="127" t="s">
        <v>388</v>
      </c>
      <c r="B408" s="128" t="s">
        <v>1724</v>
      </c>
      <c r="C408" s="120" t="s">
        <v>1881</v>
      </c>
      <c r="D408" s="120" t="s">
        <v>2063</v>
      </c>
      <c r="E408" s="129">
        <v>0.6048</v>
      </c>
      <c r="F408" s="130">
        <v>2.68</v>
      </c>
      <c r="G408" s="131">
        <v>1</v>
      </c>
      <c r="H408" s="130">
        <v>0.8</v>
      </c>
      <c r="I408" s="133"/>
      <c r="K408" s="133"/>
      <c r="M408" s="133"/>
      <c r="O408" s="133"/>
      <c r="Q408" s="133"/>
    </row>
    <row r="409" spans="1:17">
      <c r="A409" s="127" t="s">
        <v>389</v>
      </c>
      <c r="B409" s="128" t="s">
        <v>1724</v>
      </c>
      <c r="C409" s="120" t="s">
        <v>1881</v>
      </c>
      <c r="D409" s="120" t="s">
        <v>2063</v>
      </c>
      <c r="E409" s="129">
        <v>0.93479999999999996</v>
      </c>
      <c r="F409" s="130">
        <v>4.3899999999999997</v>
      </c>
      <c r="G409" s="131">
        <v>1</v>
      </c>
      <c r="H409" s="130">
        <v>0.95</v>
      </c>
      <c r="I409" s="133"/>
      <c r="K409" s="133"/>
      <c r="M409" s="133"/>
      <c r="O409" s="133"/>
      <c r="Q409" s="133"/>
    </row>
    <row r="410" spans="1:17">
      <c r="A410" s="127" t="s">
        <v>390</v>
      </c>
      <c r="B410" s="128" t="s">
        <v>1724</v>
      </c>
      <c r="C410" s="120" t="s">
        <v>1881</v>
      </c>
      <c r="D410" s="120" t="s">
        <v>2063</v>
      </c>
      <c r="E410" s="129">
        <v>1.8118000000000001</v>
      </c>
      <c r="F410" s="130">
        <v>7.47</v>
      </c>
      <c r="G410" s="131">
        <v>1</v>
      </c>
      <c r="H410" s="130">
        <v>0.95</v>
      </c>
      <c r="I410" s="133"/>
      <c r="K410" s="133"/>
      <c r="M410" s="133"/>
      <c r="O410" s="133"/>
      <c r="Q410" s="133"/>
    </row>
    <row r="411" spans="1:17">
      <c r="A411" s="127" t="s">
        <v>391</v>
      </c>
      <c r="B411" s="128" t="s">
        <v>1498</v>
      </c>
      <c r="C411" s="120" t="s">
        <v>1881</v>
      </c>
      <c r="D411" s="120" t="s">
        <v>2063</v>
      </c>
      <c r="E411" s="129">
        <v>0.60199999999999998</v>
      </c>
      <c r="F411" s="130">
        <v>1.48</v>
      </c>
      <c r="G411" s="131">
        <v>1</v>
      </c>
      <c r="H411" s="130">
        <v>0.8</v>
      </c>
      <c r="I411" s="133"/>
      <c r="K411" s="133"/>
      <c r="M411" s="133"/>
      <c r="O411" s="133"/>
      <c r="Q411" s="133"/>
    </row>
    <row r="412" spans="1:17">
      <c r="A412" s="127" t="s">
        <v>392</v>
      </c>
      <c r="B412" s="128" t="s">
        <v>1498</v>
      </c>
      <c r="C412" s="120" t="s">
        <v>1881</v>
      </c>
      <c r="D412" s="120" t="s">
        <v>2063</v>
      </c>
      <c r="E412" s="129">
        <v>0.6714</v>
      </c>
      <c r="F412" s="130">
        <v>2</v>
      </c>
      <c r="G412" s="131">
        <v>1</v>
      </c>
      <c r="H412" s="130">
        <v>0.8</v>
      </c>
      <c r="I412" s="133"/>
      <c r="K412" s="133"/>
      <c r="M412" s="133"/>
      <c r="O412" s="133"/>
      <c r="Q412" s="133"/>
    </row>
    <row r="413" spans="1:17">
      <c r="A413" s="127" t="s">
        <v>393</v>
      </c>
      <c r="B413" s="128" t="s">
        <v>1498</v>
      </c>
      <c r="C413" s="120" t="s">
        <v>1881</v>
      </c>
      <c r="D413" s="120" t="s">
        <v>2063</v>
      </c>
      <c r="E413" s="129">
        <v>0.83550000000000002</v>
      </c>
      <c r="F413" s="130">
        <v>2.87</v>
      </c>
      <c r="G413" s="131">
        <v>1</v>
      </c>
      <c r="H413" s="130">
        <v>0.95</v>
      </c>
      <c r="I413" s="133"/>
      <c r="K413" s="133"/>
      <c r="M413" s="133"/>
      <c r="O413" s="133"/>
      <c r="Q413" s="133"/>
    </row>
    <row r="414" spans="1:17">
      <c r="A414" s="127" t="s">
        <v>394</v>
      </c>
      <c r="B414" s="128" t="s">
        <v>1498</v>
      </c>
      <c r="C414" s="120" t="s">
        <v>1881</v>
      </c>
      <c r="D414" s="120" t="s">
        <v>2063</v>
      </c>
      <c r="E414" s="129">
        <v>1.4403999999999999</v>
      </c>
      <c r="F414" s="130">
        <v>5.47</v>
      </c>
      <c r="G414" s="131">
        <v>1</v>
      </c>
      <c r="H414" s="130">
        <v>0.95</v>
      </c>
      <c r="I414" s="133"/>
      <c r="K414" s="133"/>
      <c r="M414" s="133"/>
      <c r="O414" s="133"/>
      <c r="Q414" s="133"/>
    </row>
    <row r="415" spans="1:17">
      <c r="A415" s="127" t="s">
        <v>395</v>
      </c>
      <c r="B415" s="128" t="s">
        <v>1725</v>
      </c>
      <c r="C415" s="120" t="s">
        <v>1881</v>
      </c>
      <c r="D415" s="120" t="s">
        <v>2063</v>
      </c>
      <c r="E415" s="129">
        <v>0.66839999999999999</v>
      </c>
      <c r="F415" s="130">
        <v>2.09</v>
      </c>
      <c r="G415" s="131">
        <v>1</v>
      </c>
      <c r="H415" s="130">
        <v>0.8</v>
      </c>
      <c r="I415" s="133"/>
      <c r="K415" s="133"/>
      <c r="M415" s="133"/>
      <c r="O415" s="133"/>
      <c r="Q415" s="133"/>
    </row>
    <row r="416" spans="1:17">
      <c r="A416" s="127" t="s">
        <v>396</v>
      </c>
      <c r="B416" s="128" t="s">
        <v>1725</v>
      </c>
      <c r="C416" s="120" t="s">
        <v>1881</v>
      </c>
      <c r="D416" s="120" t="s">
        <v>2063</v>
      </c>
      <c r="E416" s="129">
        <v>0.73640000000000005</v>
      </c>
      <c r="F416" s="130">
        <v>2.69</v>
      </c>
      <c r="G416" s="131">
        <v>1</v>
      </c>
      <c r="H416" s="130">
        <v>0.8</v>
      </c>
      <c r="I416" s="133"/>
      <c r="K416" s="133"/>
      <c r="M416" s="133"/>
      <c r="O416" s="133"/>
      <c r="Q416" s="133"/>
    </row>
    <row r="417" spans="1:17">
      <c r="A417" s="127" t="s">
        <v>397</v>
      </c>
      <c r="B417" s="128" t="s">
        <v>1725</v>
      </c>
      <c r="C417" s="120" t="s">
        <v>1881</v>
      </c>
      <c r="D417" s="120" t="s">
        <v>2063</v>
      </c>
      <c r="E417" s="129">
        <v>0.92830000000000001</v>
      </c>
      <c r="F417" s="130">
        <v>3.96</v>
      </c>
      <c r="G417" s="131">
        <v>1</v>
      </c>
      <c r="H417" s="130">
        <v>0.95</v>
      </c>
      <c r="I417" s="133"/>
      <c r="K417" s="133"/>
      <c r="M417" s="133"/>
      <c r="O417" s="133"/>
      <c r="Q417" s="133"/>
    </row>
    <row r="418" spans="1:17">
      <c r="A418" s="127" t="s">
        <v>398</v>
      </c>
      <c r="B418" s="128" t="s">
        <v>1725</v>
      </c>
      <c r="C418" s="120" t="s">
        <v>1881</v>
      </c>
      <c r="D418" s="120" t="s">
        <v>2063</v>
      </c>
      <c r="E418" s="129">
        <v>1.6831</v>
      </c>
      <c r="F418" s="130">
        <v>6.98</v>
      </c>
      <c r="G418" s="131">
        <v>1</v>
      </c>
      <c r="H418" s="130">
        <v>0.95</v>
      </c>
      <c r="I418" s="133"/>
      <c r="K418" s="133"/>
      <c r="M418" s="133"/>
      <c r="O418" s="133"/>
      <c r="Q418" s="133"/>
    </row>
    <row r="419" spans="1:17">
      <c r="A419" s="127" t="s">
        <v>399</v>
      </c>
      <c r="B419" s="128" t="s">
        <v>1499</v>
      </c>
      <c r="C419" s="120" t="s">
        <v>1881</v>
      </c>
      <c r="D419" s="120" t="s">
        <v>2063</v>
      </c>
      <c r="E419" s="129">
        <v>0.62609999999999999</v>
      </c>
      <c r="F419" s="130">
        <v>2.25</v>
      </c>
      <c r="G419" s="131">
        <v>1</v>
      </c>
      <c r="H419" s="130">
        <v>0.8</v>
      </c>
      <c r="I419" s="133"/>
      <c r="K419" s="133"/>
      <c r="M419" s="133"/>
      <c r="O419" s="133"/>
      <c r="Q419" s="133"/>
    </row>
    <row r="420" spans="1:17">
      <c r="A420" s="127" t="s">
        <v>400</v>
      </c>
      <c r="B420" s="128" t="s">
        <v>1499</v>
      </c>
      <c r="C420" s="120" t="s">
        <v>1881</v>
      </c>
      <c r="D420" s="120" t="s">
        <v>2063</v>
      </c>
      <c r="E420" s="129">
        <v>0.66180000000000005</v>
      </c>
      <c r="F420" s="130">
        <v>2.93</v>
      </c>
      <c r="G420" s="131">
        <v>1</v>
      </c>
      <c r="H420" s="130">
        <v>0.8</v>
      </c>
      <c r="I420" s="133"/>
      <c r="K420" s="133"/>
      <c r="M420" s="133"/>
      <c r="O420" s="133"/>
      <c r="Q420" s="133"/>
    </row>
    <row r="421" spans="1:17">
      <c r="A421" s="127" t="s">
        <v>401</v>
      </c>
      <c r="B421" s="128" t="s">
        <v>1499</v>
      </c>
      <c r="C421" s="120" t="s">
        <v>1881</v>
      </c>
      <c r="D421" s="120" t="s">
        <v>2063</v>
      </c>
      <c r="E421" s="129">
        <v>1.1001000000000001</v>
      </c>
      <c r="F421" s="130">
        <v>5.14</v>
      </c>
      <c r="G421" s="131">
        <v>1</v>
      </c>
      <c r="H421" s="130">
        <v>0.95</v>
      </c>
      <c r="I421" s="133"/>
      <c r="K421" s="133"/>
      <c r="M421" s="133"/>
      <c r="O421" s="133"/>
      <c r="Q421" s="133"/>
    </row>
    <row r="422" spans="1:17">
      <c r="A422" s="127" t="s">
        <v>402</v>
      </c>
      <c r="B422" s="128" t="s">
        <v>1499</v>
      </c>
      <c r="C422" s="120" t="s">
        <v>1881</v>
      </c>
      <c r="D422" s="120" t="s">
        <v>2063</v>
      </c>
      <c r="E422" s="129">
        <v>2.3772000000000002</v>
      </c>
      <c r="F422" s="130">
        <v>8.4700000000000006</v>
      </c>
      <c r="G422" s="131">
        <v>1</v>
      </c>
      <c r="H422" s="130">
        <v>0.95</v>
      </c>
      <c r="I422" s="133"/>
      <c r="K422" s="133"/>
      <c r="M422" s="133"/>
      <c r="O422" s="133"/>
      <c r="Q422" s="133"/>
    </row>
    <row r="423" spans="1:17">
      <c r="A423" s="127" t="s">
        <v>403</v>
      </c>
      <c r="B423" s="128" t="s">
        <v>1726</v>
      </c>
      <c r="C423" s="120" t="s">
        <v>1881</v>
      </c>
      <c r="D423" s="120" t="s">
        <v>2063</v>
      </c>
      <c r="E423" s="129">
        <v>0.78979999999999995</v>
      </c>
      <c r="F423" s="130">
        <v>2.2000000000000002</v>
      </c>
      <c r="G423" s="131">
        <v>1</v>
      </c>
      <c r="H423" s="130">
        <v>0.8</v>
      </c>
      <c r="I423" s="133"/>
      <c r="K423" s="133"/>
      <c r="M423" s="133"/>
      <c r="O423" s="133"/>
      <c r="Q423" s="133"/>
    </row>
    <row r="424" spans="1:17">
      <c r="A424" s="127" t="s">
        <v>404</v>
      </c>
      <c r="B424" s="128" t="s">
        <v>1726</v>
      </c>
      <c r="C424" s="120" t="s">
        <v>1881</v>
      </c>
      <c r="D424" s="120" t="s">
        <v>2063</v>
      </c>
      <c r="E424" s="129">
        <v>0.83140000000000003</v>
      </c>
      <c r="F424" s="130">
        <v>3.12</v>
      </c>
      <c r="G424" s="131">
        <v>1</v>
      </c>
      <c r="H424" s="130">
        <v>0.8</v>
      </c>
      <c r="I424" s="133"/>
      <c r="K424" s="133"/>
      <c r="M424" s="133"/>
      <c r="O424" s="133"/>
      <c r="Q424" s="133"/>
    </row>
    <row r="425" spans="1:17">
      <c r="A425" s="127" t="s">
        <v>405</v>
      </c>
      <c r="B425" s="128" t="s">
        <v>1726</v>
      </c>
      <c r="C425" s="120" t="s">
        <v>1881</v>
      </c>
      <c r="D425" s="120" t="s">
        <v>2063</v>
      </c>
      <c r="E425" s="129">
        <v>1.2054</v>
      </c>
      <c r="F425" s="130">
        <v>4.8899999999999997</v>
      </c>
      <c r="G425" s="131">
        <v>1</v>
      </c>
      <c r="H425" s="130">
        <v>0.95</v>
      </c>
      <c r="I425" s="133"/>
      <c r="K425" s="133"/>
      <c r="M425" s="133"/>
      <c r="O425" s="133"/>
      <c r="Q425" s="133"/>
    </row>
    <row r="426" spans="1:17">
      <c r="A426" s="127" t="s">
        <v>406</v>
      </c>
      <c r="B426" s="128" t="s">
        <v>1726</v>
      </c>
      <c r="C426" s="120" t="s">
        <v>1881</v>
      </c>
      <c r="D426" s="120" t="s">
        <v>2063</v>
      </c>
      <c r="E426" s="129">
        <v>2.3136000000000001</v>
      </c>
      <c r="F426" s="130">
        <v>9.15</v>
      </c>
      <c r="G426" s="131">
        <v>1</v>
      </c>
      <c r="H426" s="130">
        <v>0.95</v>
      </c>
      <c r="I426" s="133"/>
      <c r="K426" s="133"/>
      <c r="M426" s="133"/>
      <c r="O426" s="133"/>
      <c r="Q426" s="133"/>
    </row>
    <row r="427" spans="1:17">
      <c r="A427" s="127" t="s">
        <v>407</v>
      </c>
      <c r="B427" s="128" t="s">
        <v>1500</v>
      </c>
      <c r="C427" s="120" t="s">
        <v>1881</v>
      </c>
      <c r="D427" s="120" t="s">
        <v>2063</v>
      </c>
      <c r="E427" s="129">
        <v>0.58350000000000002</v>
      </c>
      <c r="F427" s="130">
        <v>2.2799999999999998</v>
      </c>
      <c r="G427" s="131">
        <v>1</v>
      </c>
      <c r="H427" s="130">
        <v>0.8</v>
      </c>
      <c r="I427" s="133"/>
      <c r="K427" s="133"/>
      <c r="M427" s="133"/>
      <c r="O427" s="133"/>
      <c r="Q427" s="133"/>
    </row>
    <row r="428" spans="1:17">
      <c r="A428" s="127" t="s">
        <v>408</v>
      </c>
      <c r="B428" s="128" t="s">
        <v>1500</v>
      </c>
      <c r="C428" s="120" t="s">
        <v>1881</v>
      </c>
      <c r="D428" s="120" t="s">
        <v>2063</v>
      </c>
      <c r="E428" s="129">
        <v>0.74839999999999995</v>
      </c>
      <c r="F428" s="130">
        <v>3.03</v>
      </c>
      <c r="G428" s="131">
        <v>1</v>
      </c>
      <c r="H428" s="130">
        <v>0.8</v>
      </c>
      <c r="I428" s="133"/>
      <c r="K428" s="133"/>
      <c r="M428" s="133"/>
      <c r="O428" s="133"/>
      <c r="Q428" s="133"/>
    </row>
    <row r="429" spans="1:17">
      <c r="A429" s="127" t="s">
        <v>409</v>
      </c>
      <c r="B429" s="128" t="s">
        <v>1500</v>
      </c>
      <c r="C429" s="120" t="s">
        <v>1881</v>
      </c>
      <c r="D429" s="120" t="s">
        <v>2063</v>
      </c>
      <c r="E429" s="129">
        <v>1.0914999999999999</v>
      </c>
      <c r="F429" s="130">
        <v>4.55</v>
      </c>
      <c r="G429" s="131">
        <v>1</v>
      </c>
      <c r="H429" s="130">
        <v>0.95</v>
      </c>
      <c r="I429" s="133"/>
      <c r="K429" s="133"/>
      <c r="M429" s="133"/>
      <c r="O429" s="133"/>
      <c r="Q429" s="133"/>
    </row>
    <row r="430" spans="1:17">
      <c r="A430" s="127" t="s">
        <v>410</v>
      </c>
      <c r="B430" s="128" t="s">
        <v>1500</v>
      </c>
      <c r="C430" s="120" t="s">
        <v>1881</v>
      </c>
      <c r="D430" s="120" t="s">
        <v>2063</v>
      </c>
      <c r="E430" s="129">
        <v>2.0301999999999998</v>
      </c>
      <c r="F430" s="130">
        <v>7.38</v>
      </c>
      <c r="G430" s="131">
        <v>1</v>
      </c>
      <c r="H430" s="130">
        <v>0.95</v>
      </c>
      <c r="I430" s="133"/>
      <c r="K430" s="133"/>
      <c r="M430" s="133"/>
      <c r="O430" s="133"/>
      <c r="Q430" s="133"/>
    </row>
    <row r="431" spans="1:17">
      <c r="A431" s="127" t="s">
        <v>411</v>
      </c>
      <c r="B431" s="128" t="s">
        <v>1727</v>
      </c>
      <c r="C431" s="120" t="s">
        <v>1881</v>
      </c>
      <c r="D431" s="120" t="s">
        <v>2064</v>
      </c>
      <c r="E431" s="129">
        <v>1.5322</v>
      </c>
      <c r="F431" s="130">
        <v>2.66</v>
      </c>
      <c r="G431" s="131">
        <v>1</v>
      </c>
      <c r="H431" s="130">
        <v>0.8</v>
      </c>
      <c r="I431" s="133"/>
      <c r="K431" s="133"/>
      <c r="M431" s="133"/>
      <c r="O431" s="133"/>
      <c r="Q431" s="133"/>
    </row>
    <row r="432" spans="1:17">
      <c r="A432" s="127" t="s">
        <v>412</v>
      </c>
      <c r="B432" s="128" t="s">
        <v>1727</v>
      </c>
      <c r="C432" s="120" t="s">
        <v>1881</v>
      </c>
      <c r="D432" s="120" t="s">
        <v>2064</v>
      </c>
      <c r="E432" s="129">
        <v>2.1496</v>
      </c>
      <c r="F432" s="130">
        <v>5.95</v>
      </c>
      <c r="G432" s="131">
        <v>1</v>
      </c>
      <c r="H432" s="130">
        <v>0.8</v>
      </c>
      <c r="I432" s="133"/>
      <c r="K432" s="133"/>
      <c r="M432" s="133"/>
      <c r="O432" s="133"/>
      <c r="Q432" s="133"/>
    </row>
    <row r="433" spans="1:17">
      <c r="A433" s="127" t="s">
        <v>413</v>
      </c>
      <c r="B433" s="128" t="s">
        <v>1727</v>
      </c>
      <c r="C433" s="120" t="s">
        <v>1881</v>
      </c>
      <c r="D433" s="120" t="s">
        <v>2064</v>
      </c>
      <c r="E433" s="129">
        <v>3.3033999999999999</v>
      </c>
      <c r="F433" s="130">
        <v>9.92</v>
      </c>
      <c r="G433" s="131">
        <v>1</v>
      </c>
      <c r="H433" s="130">
        <v>0.95</v>
      </c>
      <c r="I433" s="133"/>
      <c r="K433" s="133"/>
      <c r="M433" s="133"/>
      <c r="O433" s="133"/>
      <c r="Q433" s="133"/>
    </row>
    <row r="434" spans="1:17">
      <c r="A434" s="127" t="s">
        <v>414</v>
      </c>
      <c r="B434" s="128" t="s">
        <v>1727</v>
      </c>
      <c r="C434" s="120" t="s">
        <v>1881</v>
      </c>
      <c r="D434" s="120" t="s">
        <v>2064</v>
      </c>
      <c r="E434" s="129">
        <v>6.2507000000000001</v>
      </c>
      <c r="F434" s="130">
        <v>18.02</v>
      </c>
      <c r="G434" s="131">
        <v>1</v>
      </c>
      <c r="H434" s="130">
        <v>0.95</v>
      </c>
      <c r="I434" s="133"/>
      <c r="K434" s="133"/>
      <c r="M434" s="133"/>
      <c r="O434" s="133"/>
      <c r="Q434" s="133"/>
    </row>
    <row r="435" spans="1:17">
      <c r="A435" s="127" t="s">
        <v>415</v>
      </c>
      <c r="B435" s="128" t="s">
        <v>1728</v>
      </c>
      <c r="C435" s="120" t="s">
        <v>1881</v>
      </c>
      <c r="D435" s="120" t="s">
        <v>2064</v>
      </c>
      <c r="E435" s="129">
        <v>0.83430000000000004</v>
      </c>
      <c r="F435" s="130">
        <v>2.31</v>
      </c>
      <c r="G435" s="131">
        <v>1</v>
      </c>
      <c r="H435" s="130">
        <v>0.8</v>
      </c>
      <c r="I435" s="133"/>
      <c r="K435" s="133"/>
      <c r="M435" s="133"/>
      <c r="O435" s="133"/>
      <c r="Q435" s="133"/>
    </row>
    <row r="436" spans="1:17">
      <c r="A436" s="127" t="s">
        <v>416</v>
      </c>
      <c r="B436" s="128" t="s">
        <v>1728</v>
      </c>
      <c r="C436" s="120" t="s">
        <v>1881</v>
      </c>
      <c r="D436" s="120" t="s">
        <v>2064</v>
      </c>
      <c r="E436" s="129">
        <v>1.4632000000000001</v>
      </c>
      <c r="F436" s="130">
        <v>4.13</v>
      </c>
      <c r="G436" s="131">
        <v>1</v>
      </c>
      <c r="H436" s="130">
        <v>0.8</v>
      </c>
      <c r="I436" s="133"/>
      <c r="K436" s="133"/>
      <c r="M436" s="133"/>
      <c r="O436" s="133"/>
      <c r="Q436" s="133"/>
    </row>
    <row r="437" spans="1:17">
      <c r="A437" s="127" t="s">
        <v>417</v>
      </c>
      <c r="B437" s="128" t="s">
        <v>1728</v>
      </c>
      <c r="C437" s="120" t="s">
        <v>1881</v>
      </c>
      <c r="D437" s="120" t="s">
        <v>2064</v>
      </c>
      <c r="E437" s="129">
        <v>2.2159</v>
      </c>
      <c r="F437" s="130">
        <v>7.76</v>
      </c>
      <c r="G437" s="131">
        <v>1</v>
      </c>
      <c r="H437" s="130">
        <v>0.95</v>
      </c>
      <c r="I437" s="133"/>
      <c r="K437" s="133"/>
      <c r="M437" s="133"/>
      <c r="O437" s="133"/>
      <c r="Q437" s="133"/>
    </row>
    <row r="438" spans="1:17">
      <c r="A438" s="127" t="s">
        <v>418</v>
      </c>
      <c r="B438" s="128" t="s">
        <v>1728</v>
      </c>
      <c r="C438" s="120" t="s">
        <v>1881</v>
      </c>
      <c r="D438" s="120" t="s">
        <v>2064</v>
      </c>
      <c r="E438" s="129">
        <v>4.2885</v>
      </c>
      <c r="F438" s="130">
        <v>13.6</v>
      </c>
      <c r="G438" s="131">
        <v>1</v>
      </c>
      <c r="H438" s="130">
        <v>0.95</v>
      </c>
      <c r="I438" s="133"/>
      <c r="K438" s="133"/>
      <c r="M438" s="133"/>
      <c r="O438" s="133"/>
      <c r="Q438" s="133"/>
    </row>
    <row r="439" spans="1:17">
      <c r="A439" s="127" t="s">
        <v>419</v>
      </c>
      <c r="B439" s="128" t="s">
        <v>1729</v>
      </c>
      <c r="C439" s="120" t="s">
        <v>1881</v>
      </c>
      <c r="D439" s="120" t="s">
        <v>2064</v>
      </c>
      <c r="E439" s="129">
        <v>1.1698999999999999</v>
      </c>
      <c r="F439" s="130">
        <v>3.59</v>
      </c>
      <c r="G439" s="131">
        <v>1</v>
      </c>
      <c r="H439" s="130">
        <v>0.8</v>
      </c>
      <c r="I439" s="133"/>
      <c r="K439" s="133"/>
      <c r="M439" s="133"/>
      <c r="O439" s="133"/>
      <c r="Q439" s="133"/>
    </row>
    <row r="440" spans="1:17">
      <c r="A440" s="127" t="s">
        <v>420</v>
      </c>
      <c r="B440" s="128" t="s">
        <v>1729</v>
      </c>
      <c r="C440" s="120" t="s">
        <v>1881</v>
      </c>
      <c r="D440" s="120" t="s">
        <v>2064</v>
      </c>
      <c r="E440" s="129">
        <v>1.4926999999999999</v>
      </c>
      <c r="F440" s="130">
        <v>5.32</v>
      </c>
      <c r="G440" s="131">
        <v>1</v>
      </c>
      <c r="H440" s="130">
        <v>0.8</v>
      </c>
      <c r="I440" s="133"/>
      <c r="K440" s="133"/>
      <c r="M440" s="133"/>
      <c r="O440" s="133"/>
      <c r="Q440" s="133"/>
    </row>
    <row r="441" spans="1:17">
      <c r="A441" s="127" t="s">
        <v>421</v>
      </c>
      <c r="B441" s="128" t="s">
        <v>1729</v>
      </c>
      <c r="C441" s="120" t="s">
        <v>1881</v>
      </c>
      <c r="D441" s="120" t="s">
        <v>2064</v>
      </c>
      <c r="E441" s="129">
        <v>2.1118000000000001</v>
      </c>
      <c r="F441" s="130">
        <v>8.1</v>
      </c>
      <c r="G441" s="131">
        <v>1</v>
      </c>
      <c r="H441" s="130">
        <v>0.95</v>
      </c>
      <c r="I441" s="133"/>
      <c r="K441" s="133"/>
      <c r="M441" s="133"/>
      <c r="O441" s="133"/>
      <c r="Q441" s="133"/>
    </row>
    <row r="442" spans="1:17">
      <c r="A442" s="127" t="s">
        <v>422</v>
      </c>
      <c r="B442" s="128" t="s">
        <v>1729</v>
      </c>
      <c r="C442" s="120" t="s">
        <v>1881</v>
      </c>
      <c r="D442" s="120" t="s">
        <v>2064</v>
      </c>
      <c r="E442" s="129">
        <v>4.2534999999999998</v>
      </c>
      <c r="F442" s="130">
        <v>13.43</v>
      </c>
      <c r="G442" s="131">
        <v>1</v>
      </c>
      <c r="H442" s="130">
        <v>0.95</v>
      </c>
      <c r="I442" s="133"/>
      <c r="K442" s="133"/>
      <c r="M442" s="133"/>
      <c r="O442" s="133"/>
      <c r="Q442" s="133"/>
    </row>
    <row r="443" spans="1:17">
      <c r="A443" s="127" t="s">
        <v>423</v>
      </c>
      <c r="B443" s="128" t="s">
        <v>1501</v>
      </c>
      <c r="C443" s="120" t="s">
        <v>1881</v>
      </c>
      <c r="D443" s="120" t="s">
        <v>2064</v>
      </c>
      <c r="E443" s="129">
        <v>1.3903000000000001</v>
      </c>
      <c r="F443" s="130">
        <v>4.2300000000000004</v>
      </c>
      <c r="G443" s="131">
        <v>1</v>
      </c>
      <c r="H443" s="130">
        <v>0.8</v>
      </c>
      <c r="I443" s="133"/>
      <c r="K443" s="133"/>
      <c r="M443" s="133"/>
      <c r="O443" s="133"/>
      <c r="Q443" s="133"/>
    </row>
    <row r="444" spans="1:17">
      <c r="A444" s="127" t="s">
        <v>424</v>
      </c>
      <c r="B444" s="128" t="s">
        <v>1501</v>
      </c>
      <c r="C444" s="120" t="s">
        <v>1881</v>
      </c>
      <c r="D444" s="120" t="s">
        <v>2064</v>
      </c>
      <c r="E444" s="129">
        <v>1.6201000000000001</v>
      </c>
      <c r="F444" s="130">
        <v>5.89</v>
      </c>
      <c r="G444" s="131">
        <v>1</v>
      </c>
      <c r="H444" s="130">
        <v>0.8</v>
      </c>
      <c r="I444" s="133"/>
      <c r="K444" s="133"/>
      <c r="M444" s="133"/>
      <c r="O444" s="133"/>
      <c r="Q444" s="133"/>
    </row>
    <row r="445" spans="1:17">
      <c r="A445" s="127" t="s">
        <v>425</v>
      </c>
      <c r="B445" s="128" t="s">
        <v>1501</v>
      </c>
      <c r="C445" s="120" t="s">
        <v>1881</v>
      </c>
      <c r="D445" s="120" t="s">
        <v>2064</v>
      </c>
      <c r="E445" s="129">
        <v>2.3538000000000001</v>
      </c>
      <c r="F445" s="130">
        <v>9.15</v>
      </c>
      <c r="G445" s="131">
        <v>1</v>
      </c>
      <c r="H445" s="130">
        <v>0.95</v>
      </c>
      <c r="I445" s="133"/>
      <c r="K445" s="133"/>
      <c r="M445" s="133"/>
      <c r="O445" s="133"/>
      <c r="Q445" s="133"/>
    </row>
    <row r="446" spans="1:17">
      <c r="A446" s="127" t="s">
        <v>426</v>
      </c>
      <c r="B446" s="128" t="s">
        <v>1501</v>
      </c>
      <c r="C446" s="120" t="s">
        <v>1881</v>
      </c>
      <c r="D446" s="120" t="s">
        <v>2064</v>
      </c>
      <c r="E446" s="129">
        <v>4.1143999999999998</v>
      </c>
      <c r="F446" s="130">
        <v>14.95</v>
      </c>
      <c r="G446" s="131">
        <v>1</v>
      </c>
      <c r="H446" s="130">
        <v>0.95</v>
      </c>
      <c r="I446" s="133"/>
      <c r="K446" s="133"/>
      <c r="M446" s="133"/>
      <c r="O446" s="133"/>
      <c r="Q446" s="133"/>
    </row>
    <row r="447" spans="1:17">
      <c r="A447" s="127" t="s">
        <v>427</v>
      </c>
      <c r="B447" s="128" t="s">
        <v>1894</v>
      </c>
      <c r="C447" s="120" t="s">
        <v>1881</v>
      </c>
      <c r="D447" s="120" t="s">
        <v>2064</v>
      </c>
      <c r="E447" s="129">
        <v>0.85429999999999995</v>
      </c>
      <c r="F447" s="130">
        <v>2.37</v>
      </c>
      <c r="G447" s="131">
        <v>1</v>
      </c>
      <c r="H447" s="130">
        <v>0.8</v>
      </c>
      <c r="I447" s="133"/>
      <c r="K447" s="133"/>
      <c r="M447" s="133"/>
      <c r="O447" s="133"/>
      <c r="Q447" s="133"/>
    </row>
    <row r="448" spans="1:17">
      <c r="A448" s="127" t="s">
        <v>428</v>
      </c>
      <c r="B448" s="128" t="s">
        <v>1894</v>
      </c>
      <c r="C448" s="120" t="s">
        <v>1881</v>
      </c>
      <c r="D448" s="120" t="s">
        <v>2064</v>
      </c>
      <c r="E448" s="129">
        <v>1.0772999999999999</v>
      </c>
      <c r="F448" s="130">
        <v>3.63</v>
      </c>
      <c r="G448" s="131">
        <v>1</v>
      </c>
      <c r="H448" s="130">
        <v>0.8</v>
      </c>
      <c r="I448" s="133"/>
      <c r="K448" s="133"/>
      <c r="M448" s="133"/>
      <c r="O448" s="133"/>
      <c r="Q448" s="133"/>
    </row>
    <row r="449" spans="1:17">
      <c r="A449" s="127" t="s">
        <v>429</v>
      </c>
      <c r="B449" s="128" t="s">
        <v>1894</v>
      </c>
      <c r="C449" s="120" t="s">
        <v>1881</v>
      </c>
      <c r="D449" s="120" t="s">
        <v>2064</v>
      </c>
      <c r="E449" s="129">
        <v>1.6480999999999999</v>
      </c>
      <c r="F449" s="130">
        <v>6.56</v>
      </c>
      <c r="G449" s="131">
        <v>1</v>
      </c>
      <c r="H449" s="130">
        <v>0.95</v>
      </c>
      <c r="I449" s="133"/>
      <c r="K449" s="133"/>
      <c r="M449" s="133"/>
      <c r="O449" s="133"/>
      <c r="Q449" s="133"/>
    </row>
    <row r="450" spans="1:17">
      <c r="A450" s="127" t="s">
        <v>430</v>
      </c>
      <c r="B450" s="128" t="s">
        <v>1894</v>
      </c>
      <c r="C450" s="120" t="s">
        <v>1881</v>
      </c>
      <c r="D450" s="120" t="s">
        <v>2064</v>
      </c>
      <c r="E450" s="129">
        <v>3.1332</v>
      </c>
      <c r="F450" s="130">
        <v>12.29</v>
      </c>
      <c r="G450" s="131">
        <v>1</v>
      </c>
      <c r="H450" s="130">
        <v>0.95</v>
      </c>
      <c r="I450" s="133"/>
      <c r="K450" s="133"/>
      <c r="M450" s="133"/>
      <c r="O450" s="133"/>
      <c r="Q450" s="133"/>
    </row>
    <row r="451" spans="1:17">
      <c r="A451" s="127" t="s">
        <v>431</v>
      </c>
      <c r="B451" s="128" t="s">
        <v>1730</v>
      </c>
      <c r="C451" s="120" t="s">
        <v>1881</v>
      </c>
      <c r="D451" s="120" t="s">
        <v>2064</v>
      </c>
      <c r="E451" s="129">
        <v>1.1955</v>
      </c>
      <c r="F451" s="130">
        <v>2.66</v>
      </c>
      <c r="G451" s="131">
        <v>1</v>
      </c>
      <c r="H451" s="130">
        <v>0.8</v>
      </c>
      <c r="I451" s="133"/>
      <c r="K451" s="133"/>
      <c r="M451" s="133"/>
      <c r="O451" s="133"/>
      <c r="Q451" s="133"/>
    </row>
    <row r="452" spans="1:17">
      <c r="A452" s="127" t="s">
        <v>432</v>
      </c>
      <c r="B452" s="128" t="s">
        <v>1730</v>
      </c>
      <c r="C452" s="120" t="s">
        <v>1881</v>
      </c>
      <c r="D452" s="120" t="s">
        <v>2064</v>
      </c>
      <c r="E452" s="129">
        <v>1.4599</v>
      </c>
      <c r="F452" s="130">
        <v>3.93</v>
      </c>
      <c r="G452" s="131">
        <v>1</v>
      </c>
      <c r="H452" s="130">
        <v>0.8</v>
      </c>
      <c r="I452" s="133"/>
      <c r="K452" s="133"/>
      <c r="M452" s="133"/>
      <c r="O452" s="133"/>
      <c r="Q452" s="133"/>
    </row>
    <row r="453" spans="1:17">
      <c r="A453" s="127" t="s">
        <v>433</v>
      </c>
      <c r="B453" s="128" t="s">
        <v>1730</v>
      </c>
      <c r="C453" s="120" t="s">
        <v>1881</v>
      </c>
      <c r="D453" s="120" t="s">
        <v>2064</v>
      </c>
      <c r="E453" s="129">
        <v>2.1394000000000002</v>
      </c>
      <c r="F453" s="130">
        <v>6.55</v>
      </c>
      <c r="G453" s="131">
        <v>1</v>
      </c>
      <c r="H453" s="130">
        <v>0.95</v>
      </c>
      <c r="I453" s="133"/>
      <c r="K453" s="133"/>
      <c r="M453" s="133"/>
      <c r="O453" s="133"/>
      <c r="Q453" s="133"/>
    </row>
    <row r="454" spans="1:17">
      <c r="A454" s="127" t="s">
        <v>434</v>
      </c>
      <c r="B454" s="128" t="s">
        <v>1730</v>
      </c>
      <c r="C454" s="120" t="s">
        <v>1881</v>
      </c>
      <c r="D454" s="120" t="s">
        <v>2064</v>
      </c>
      <c r="E454" s="129">
        <v>4.1787000000000001</v>
      </c>
      <c r="F454" s="130">
        <v>12.86</v>
      </c>
      <c r="G454" s="131">
        <v>1</v>
      </c>
      <c r="H454" s="130">
        <v>0.95</v>
      </c>
      <c r="I454" s="133"/>
      <c r="K454" s="133"/>
      <c r="M454" s="133"/>
      <c r="O454" s="133"/>
      <c r="Q454" s="133"/>
    </row>
    <row r="455" spans="1:17">
      <c r="A455" s="127" t="s">
        <v>435</v>
      </c>
      <c r="B455" s="128" t="s">
        <v>1731</v>
      </c>
      <c r="C455" s="120" t="s">
        <v>1881</v>
      </c>
      <c r="D455" s="120" t="s">
        <v>2064</v>
      </c>
      <c r="E455" s="129">
        <v>1.004</v>
      </c>
      <c r="F455" s="130">
        <v>1.98</v>
      </c>
      <c r="G455" s="131">
        <v>1</v>
      </c>
      <c r="H455" s="130">
        <v>0.8</v>
      </c>
      <c r="I455" s="133"/>
      <c r="K455" s="133"/>
      <c r="M455" s="133"/>
      <c r="O455" s="133"/>
      <c r="Q455" s="133"/>
    </row>
    <row r="456" spans="1:17">
      <c r="A456" s="127" t="s">
        <v>436</v>
      </c>
      <c r="B456" s="128" t="s">
        <v>1731</v>
      </c>
      <c r="C456" s="120" t="s">
        <v>1881</v>
      </c>
      <c r="D456" s="120" t="s">
        <v>2064</v>
      </c>
      <c r="E456" s="129">
        <v>1.2496</v>
      </c>
      <c r="F456" s="130">
        <v>3.2</v>
      </c>
      <c r="G456" s="131">
        <v>1</v>
      </c>
      <c r="H456" s="130">
        <v>0.8</v>
      </c>
      <c r="I456" s="133"/>
      <c r="K456" s="133"/>
      <c r="M456" s="133"/>
      <c r="O456" s="133"/>
      <c r="Q456" s="133"/>
    </row>
    <row r="457" spans="1:17">
      <c r="A457" s="127" t="s">
        <v>437</v>
      </c>
      <c r="B457" s="128" t="s">
        <v>1731</v>
      </c>
      <c r="C457" s="120" t="s">
        <v>1881</v>
      </c>
      <c r="D457" s="120" t="s">
        <v>2064</v>
      </c>
      <c r="E457" s="129">
        <v>1.742</v>
      </c>
      <c r="F457" s="130">
        <v>5.55</v>
      </c>
      <c r="G457" s="131">
        <v>1</v>
      </c>
      <c r="H457" s="130">
        <v>0.95</v>
      </c>
      <c r="I457" s="133"/>
      <c r="K457" s="133"/>
      <c r="M457" s="133"/>
      <c r="O457" s="133"/>
      <c r="Q457" s="133"/>
    </row>
    <row r="458" spans="1:17">
      <c r="A458" s="127" t="s">
        <v>438</v>
      </c>
      <c r="B458" s="128" t="s">
        <v>1731</v>
      </c>
      <c r="C458" s="120" t="s">
        <v>1881</v>
      </c>
      <c r="D458" s="120" t="s">
        <v>2064</v>
      </c>
      <c r="E458" s="129">
        <v>3.3454000000000002</v>
      </c>
      <c r="F458" s="130">
        <v>11.19</v>
      </c>
      <c r="G458" s="131">
        <v>1</v>
      </c>
      <c r="H458" s="130">
        <v>0.95</v>
      </c>
      <c r="I458" s="133"/>
      <c r="K458" s="133"/>
      <c r="M458" s="133"/>
      <c r="O458" s="133"/>
      <c r="Q458" s="133"/>
    </row>
    <row r="459" spans="1:17">
      <c r="A459" s="127" t="s">
        <v>439</v>
      </c>
      <c r="B459" s="128" t="s">
        <v>1732</v>
      </c>
      <c r="C459" s="120" t="s">
        <v>1881</v>
      </c>
      <c r="D459" s="120" t="s">
        <v>2064</v>
      </c>
      <c r="E459" s="129">
        <v>1.2040999999999999</v>
      </c>
      <c r="F459" s="130">
        <v>3.13</v>
      </c>
      <c r="G459" s="131">
        <v>1</v>
      </c>
      <c r="H459" s="130">
        <v>0.8</v>
      </c>
      <c r="I459" s="133"/>
      <c r="K459" s="133"/>
      <c r="M459" s="133"/>
      <c r="O459" s="133"/>
      <c r="Q459" s="133"/>
    </row>
    <row r="460" spans="1:17">
      <c r="A460" s="127" t="s">
        <v>440</v>
      </c>
      <c r="B460" s="128" t="s">
        <v>1732</v>
      </c>
      <c r="C460" s="120" t="s">
        <v>1881</v>
      </c>
      <c r="D460" s="120" t="s">
        <v>2064</v>
      </c>
      <c r="E460" s="129">
        <v>1.6706000000000001</v>
      </c>
      <c r="F460" s="130">
        <v>4.71</v>
      </c>
      <c r="G460" s="131">
        <v>1</v>
      </c>
      <c r="H460" s="130">
        <v>0.8</v>
      </c>
      <c r="I460" s="133"/>
      <c r="K460" s="133"/>
      <c r="M460" s="133"/>
      <c r="O460" s="133"/>
      <c r="Q460" s="133"/>
    </row>
    <row r="461" spans="1:17">
      <c r="A461" s="127" t="s">
        <v>441</v>
      </c>
      <c r="B461" s="128" t="s">
        <v>1732</v>
      </c>
      <c r="C461" s="120" t="s">
        <v>1881</v>
      </c>
      <c r="D461" s="120" t="s">
        <v>2064</v>
      </c>
      <c r="E461" s="129">
        <v>2.5026999999999999</v>
      </c>
      <c r="F461" s="130">
        <v>7.77</v>
      </c>
      <c r="G461" s="131">
        <v>1</v>
      </c>
      <c r="H461" s="130">
        <v>0.95</v>
      </c>
      <c r="I461" s="133"/>
      <c r="K461" s="133"/>
      <c r="M461" s="133"/>
      <c r="O461" s="133"/>
      <c r="Q461" s="133"/>
    </row>
    <row r="462" spans="1:17">
      <c r="A462" s="127" t="s">
        <v>442</v>
      </c>
      <c r="B462" s="128" t="s">
        <v>1732</v>
      </c>
      <c r="C462" s="120" t="s">
        <v>1881</v>
      </c>
      <c r="D462" s="120" t="s">
        <v>2064</v>
      </c>
      <c r="E462" s="129">
        <v>4.3571</v>
      </c>
      <c r="F462" s="130">
        <v>12.06</v>
      </c>
      <c r="G462" s="131">
        <v>1</v>
      </c>
      <c r="H462" s="130">
        <v>0.95</v>
      </c>
      <c r="I462" s="133"/>
      <c r="K462" s="133"/>
      <c r="M462" s="133"/>
      <c r="O462" s="133"/>
      <c r="Q462" s="133"/>
    </row>
    <row r="463" spans="1:17">
      <c r="A463" s="127" t="s">
        <v>1416</v>
      </c>
      <c r="B463" s="128" t="s">
        <v>1502</v>
      </c>
      <c r="C463" s="120" t="s">
        <v>1881</v>
      </c>
      <c r="D463" s="120" t="s">
        <v>2064</v>
      </c>
      <c r="E463" s="129">
        <v>1.3620000000000001</v>
      </c>
      <c r="F463" s="130">
        <v>3.9</v>
      </c>
      <c r="G463" s="131">
        <v>1</v>
      </c>
      <c r="H463" s="130">
        <v>0.8</v>
      </c>
      <c r="I463" s="133"/>
      <c r="K463" s="133"/>
      <c r="M463" s="133"/>
      <c r="O463" s="133"/>
      <c r="Q463" s="133"/>
    </row>
    <row r="464" spans="1:17">
      <c r="A464" s="127" t="s">
        <v>1417</v>
      </c>
      <c r="B464" s="128" t="s">
        <v>1502</v>
      </c>
      <c r="C464" s="120" t="s">
        <v>1881</v>
      </c>
      <c r="D464" s="120" t="s">
        <v>2064</v>
      </c>
      <c r="E464" s="129">
        <v>1.8939999999999999</v>
      </c>
      <c r="F464" s="130">
        <v>6.3</v>
      </c>
      <c r="G464" s="131">
        <v>1</v>
      </c>
      <c r="H464" s="130">
        <v>0.8</v>
      </c>
      <c r="I464" s="133"/>
      <c r="K464" s="133"/>
      <c r="M464" s="133"/>
      <c r="O464" s="133"/>
      <c r="Q464" s="133"/>
    </row>
    <row r="465" spans="1:17">
      <c r="A465" s="127" t="s">
        <v>1418</v>
      </c>
      <c r="B465" s="128" t="s">
        <v>1502</v>
      </c>
      <c r="C465" s="120" t="s">
        <v>1881</v>
      </c>
      <c r="D465" s="120" t="s">
        <v>2064</v>
      </c>
      <c r="E465" s="129">
        <v>2.7972999999999999</v>
      </c>
      <c r="F465" s="130">
        <v>10.34</v>
      </c>
      <c r="G465" s="131">
        <v>1</v>
      </c>
      <c r="H465" s="130">
        <v>0.95</v>
      </c>
      <c r="I465" s="133"/>
      <c r="K465" s="133"/>
      <c r="M465" s="133"/>
      <c r="O465" s="133"/>
      <c r="Q465" s="133"/>
    </row>
    <row r="466" spans="1:17">
      <c r="A466" s="127" t="s">
        <v>1419</v>
      </c>
      <c r="B466" s="128" t="s">
        <v>1502</v>
      </c>
      <c r="C466" s="120" t="s">
        <v>1881</v>
      </c>
      <c r="D466" s="120" t="s">
        <v>2064</v>
      </c>
      <c r="E466" s="129">
        <v>5.1531000000000002</v>
      </c>
      <c r="F466" s="130">
        <v>17.13</v>
      </c>
      <c r="G466" s="131">
        <v>1</v>
      </c>
      <c r="H466" s="130">
        <v>0.95</v>
      </c>
      <c r="I466" s="133"/>
      <c r="K466" s="133"/>
      <c r="M466" s="133"/>
      <c r="O466" s="133"/>
      <c r="Q466" s="133"/>
    </row>
    <row r="467" spans="1:17">
      <c r="A467" s="127" t="s">
        <v>1420</v>
      </c>
      <c r="B467" s="128" t="s">
        <v>1503</v>
      </c>
      <c r="C467" s="120" t="s">
        <v>1881</v>
      </c>
      <c r="D467" s="120" t="s">
        <v>2064</v>
      </c>
      <c r="E467" s="129">
        <v>1.4744999999999999</v>
      </c>
      <c r="F467" s="130">
        <v>3.47</v>
      </c>
      <c r="G467" s="131">
        <v>1</v>
      </c>
      <c r="H467" s="130">
        <v>0.8</v>
      </c>
      <c r="I467" s="133"/>
      <c r="K467" s="133"/>
      <c r="M467" s="133"/>
      <c r="O467" s="133"/>
      <c r="Q467" s="133"/>
    </row>
    <row r="468" spans="1:17">
      <c r="A468" s="127" t="s">
        <v>1421</v>
      </c>
      <c r="B468" s="128" t="s">
        <v>1503</v>
      </c>
      <c r="C468" s="120" t="s">
        <v>1881</v>
      </c>
      <c r="D468" s="120" t="s">
        <v>2064</v>
      </c>
      <c r="E468" s="129">
        <v>1.8662000000000001</v>
      </c>
      <c r="F468" s="130">
        <v>5.38</v>
      </c>
      <c r="G468" s="131">
        <v>1</v>
      </c>
      <c r="H468" s="130">
        <v>0.8</v>
      </c>
      <c r="I468" s="133"/>
      <c r="K468" s="133"/>
      <c r="M468" s="133"/>
      <c r="O468" s="133"/>
      <c r="Q468" s="133"/>
    </row>
    <row r="469" spans="1:17">
      <c r="A469" s="127" t="s">
        <v>1422</v>
      </c>
      <c r="B469" s="128" t="s">
        <v>1503</v>
      </c>
      <c r="C469" s="120" t="s">
        <v>1881</v>
      </c>
      <c r="D469" s="120" t="s">
        <v>2064</v>
      </c>
      <c r="E469" s="129">
        <v>2.7115</v>
      </c>
      <c r="F469" s="130">
        <v>9.57</v>
      </c>
      <c r="G469" s="131">
        <v>1</v>
      </c>
      <c r="H469" s="130">
        <v>0.95</v>
      </c>
      <c r="I469" s="133"/>
      <c r="K469" s="133"/>
      <c r="M469" s="133"/>
      <c r="O469" s="133"/>
      <c r="Q469" s="133"/>
    </row>
    <row r="470" spans="1:17">
      <c r="A470" s="127" t="s">
        <v>1423</v>
      </c>
      <c r="B470" s="128" t="s">
        <v>1503</v>
      </c>
      <c r="C470" s="120" t="s">
        <v>1881</v>
      </c>
      <c r="D470" s="120" t="s">
        <v>2064</v>
      </c>
      <c r="E470" s="129">
        <v>4.4444999999999997</v>
      </c>
      <c r="F470" s="130">
        <v>15.08</v>
      </c>
      <c r="G470" s="131">
        <v>1</v>
      </c>
      <c r="H470" s="130">
        <v>0.95</v>
      </c>
      <c r="I470" s="133"/>
      <c r="K470" s="133"/>
      <c r="M470" s="133"/>
      <c r="O470" s="133"/>
      <c r="Q470" s="133"/>
    </row>
    <row r="471" spans="1:17">
      <c r="A471" s="127" t="s">
        <v>1424</v>
      </c>
      <c r="B471" s="128" t="s">
        <v>1504</v>
      </c>
      <c r="C471" s="120" t="s">
        <v>1881</v>
      </c>
      <c r="D471" s="120" t="s">
        <v>2064</v>
      </c>
      <c r="E471" s="129">
        <v>1.1496999999999999</v>
      </c>
      <c r="F471" s="130">
        <v>1.81</v>
      </c>
      <c r="G471" s="131">
        <v>1</v>
      </c>
      <c r="H471" s="130">
        <v>0.8</v>
      </c>
      <c r="I471" s="133"/>
      <c r="K471" s="133"/>
      <c r="M471" s="133"/>
      <c r="O471" s="133"/>
      <c r="Q471" s="133"/>
    </row>
    <row r="472" spans="1:17">
      <c r="A472" s="127" t="s">
        <v>1425</v>
      </c>
      <c r="B472" s="128" t="s">
        <v>1504</v>
      </c>
      <c r="C472" s="120" t="s">
        <v>1881</v>
      </c>
      <c r="D472" s="120" t="s">
        <v>2064</v>
      </c>
      <c r="E472" s="129">
        <v>1.4129</v>
      </c>
      <c r="F472" s="130">
        <v>3.56</v>
      </c>
      <c r="G472" s="131">
        <v>1</v>
      </c>
      <c r="H472" s="130">
        <v>0.8</v>
      </c>
      <c r="I472" s="133"/>
      <c r="K472" s="133"/>
      <c r="M472" s="133"/>
      <c r="O472" s="133"/>
      <c r="Q472" s="133"/>
    </row>
    <row r="473" spans="1:17">
      <c r="A473" s="127" t="s">
        <v>1426</v>
      </c>
      <c r="B473" s="128" t="s">
        <v>1504</v>
      </c>
      <c r="C473" s="120" t="s">
        <v>1881</v>
      </c>
      <c r="D473" s="120" t="s">
        <v>2064</v>
      </c>
      <c r="E473" s="129">
        <v>2.1263000000000001</v>
      </c>
      <c r="F473" s="130">
        <v>8.2799999999999994</v>
      </c>
      <c r="G473" s="131">
        <v>1</v>
      </c>
      <c r="H473" s="130">
        <v>0.95</v>
      </c>
      <c r="I473" s="133"/>
      <c r="K473" s="133"/>
      <c r="M473" s="133"/>
      <c r="O473" s="133"/>
      <c r="Q473" s="133"/>
    </row>
    <row r="474" spans="1:17">
      <c r="A474" s="127" t="s">
        <v>1427</v>
      </c>
      <c r="B474" s="128" t="s">
        <v>1504</v>
      </c>
      <c r="C474" s="120" t="s">
        <v>1881</v>
      </c>
      <c r="D474" s="120" t="s">
        <v>2064</v>
      </c>
      <c r="E474" s="129">
        <v>6.3209999999999997</v>
      </c>
      <c r="F474" s="130">
        <v>26.41</v>
      </c>
      <c r="G474" s="131">
        <v>1</v>
      </c>
      <c r="H474" s="130">
        <v>0.95</v>
      </c>
      <c r="I474" s="133"/>
      <c r="K474" s="133"/>
      <c r="M474" s="133"/>
      <c r="O474" s="133"/>
      <c r="Q474" s="133"/>
    </row>
    <row r="475" spans="1:17">
      <c r="A475" s="127" t="s">
        <v>1428</v>
      </c>
      <c r="B475" s="128" t="s">
        <v>1505</v>
      </c>
      <c r="C475" s="120" t="s">
        <v>1881</v>
      </c>
      <c r="D475" s="120" t="s">
        <v>2064</v>
      </c>
      <c r="E475" s="129">
        <v>1.0668</v>
      </c>
      <c r="F475" s="130">
        <v>3.04</v>
      </c>
      <c r="G475" s="131">
        <v>1</v>
      </c>
      <c r="H475" s="130">
        <v>0.8</v>
      </c>
      <c r="I475" s="133"/>
      <c r="K475" s="133"/>
      <c r="M475" s="133"/>
      <c r="O475" s="133"/>
      <c r="Q475" s="133"/>
    </row>
    <row r="476" spans="1:17">
      <c r="A476" s="127" t="s">
        <v>1429</v>
      </c>
      <c r="B476" s="128" t="s">
        <v>1505</v>
      </c>
      <c r="C476" s="120" t="s">
        <v>1881</v>
      </c>
      <c r="D476" s="120" t="s">
        <v>2064</v>
      </c>
      <c r="E476" s="129">
        <v>1.3594999999999999</v>
      </c>
      <c r="F476" s="130">
        <v>4.54</v>
      </c>
      <c r="G476" s="131">
        <v>1</v>
      </c>
      <c r="H476" s="130">
        <v>0.8</v>
      </c>
      <c r="I476" s="133"/>
      <c r="K476" s="133"/>
      <c r="M476" s="133"/>
      <c r="O476" s="133"/>
      <c r="Q476" s="133"/>
    </row>
    <row r="477" spans="1:17">
      <c r="A477" s="127" t="s">
        <v>1430</v>
      </c>
      <c r="B477" s="128" t="s">
        <v>1505</v>
      </c>
      <c r="C477" s="120" t="s">
        <v>1881</v>
      </c>
      <c r="D477" s="120" t="s">
        <v>2064</v>
      </c>
      <c r="E477" s="129">
        <v>1.9039999999999999</v>
      </c>
      <c r="F477" s="130">
        <v>7.14</v>
      </c>
      <c r="G477" s="131">
        <v>1</v>
      </c>
      <c r="H477" s="130">
        <v>0.95</v>
      </c>
      <c r="I477" s="133"/>
      <c r="K477" s="133"/>
      <c r="M477" s="133"/>
      <c r="O477" s="133"/>
      <c r="Q477" s="133"/>
    </row>
    <row r="478" spans="1:17">
      <c r="A478" s="127" t="s">
        <v>1431</v>
      </c>
      <c r="B478" s="128" t="s">
        <v>1505</v>
      </c>
      <c r="C478" s="120" t="s">
        <v>1881</v>
      </c>
      <c r="D478" s="120" t="s">
        <v>2064</v>
      </c>
      <c r="E478" s="129">
        <v>2.9853000000000001</v>
      </c>
      <c r="F478" s="130">
        <v>10.87</v>
      </c>
      <c r="G478" s="131">
        <v>1</v>
      </c>
      <c r="H478" s="130">
        <v>0.95</v>
      </c>
      <c r="I478" s="133"/>
      <c r="K478" s="133"/>
      <c r="M478" s="133"/>
      <c r="O478" s="133"/>
      <c r="Q478" s="133"/>
    </row>
    <row r="479" spans="1:17">
      <c r="A479" s="127" t="s">
        <v>1432</v>
      </c>
      <c r="B479" s="128" t="s">
        <v>1506</v>
      </c>
      <c r="C479" s="120" t="s">
        <v>1881</v>
      </c>
      <c r="D479" s="120" t="s">
        <v>2064</v>
      </c>
      <c r="E479" s="129">
        <v>0.97809999999999997</v>
      </c>
      <c r="F479" s="130">
        <v>1.42</v>
      </c>
      <c r="G479" s="131">
        <v>1</v>
      </c>
      <c r="H479" s="130">
        <v>0.8</v>
      </c>
      <c r="I479" s="133"/>
      <c r="K479" s="133"/>
      <c r="M479" s="133"/>
      <c r="O479" s="133"/>
      <c r="Q479" s="133"/>
    </row>
    <row r="480" spans="1:17">
      <c r="A480" s="127" t="s">
        <v>1433</v>
      </c>
      <c r="B480" s="128" t="s">
        <v>1506</v>
      </c>
      <c r="C480" s="120" t="s">
        <v>1881</v>
      </c>
      <c r="D480" s="120" t="s">
        <v>2064</v>
      </c>
      <c r="E480" s="129">
        <v>1.1846000000000001</v>
      </c>
      <c r="F480" s="130">
        <v>2.27</v>
      </c>
      <c r="G480" s="131">
        <v>1</v>
      </c>
      <c r="H480" s="130">
        <v>0.8</v>
      </c>
      <c r="I480" s="133"/>
      <c r="K480" s="133"/>
      <c r="M480" s="133"/>
      <c r="O480" s="133"/>
      <c r="Q480" s="133"/>
    </row>
    <row r="481" spans="1:17">
      <c r="A481" s="127" t="s">
        <v>1434</v>
      </c>
      <c r="B481" s="128" t="s">
        <v>1506</v>
      </c>
      <c r="C481" s="120" t="s">
        <v>1881</v>
      </c>
      <c r="D481" s="120" t="s">
        <v>2064</v>
      </c>
      <c r="E481" s="129">
        <v>1.7818000000000001</v>
      </c>
      <c r="F481" s="130">
        <v>4.58</v>
      </c>
      <c r="G481" s="131">
        <v>1</v>
      </c>
      <c r="H481" s="130">
        <v>0.95</v>
      </c>
      <c r="I481" s="133"/>
      <c r="K481" s="133"/>
      <c r="M481" s="133"/>
      <c r="O481" s="133"/>
      <c r="Q481" s="133"/>
    </row>
    <row r="482" spans="1:17">
      <c r="A482" s="127" t="s">
        <v>1435</v>
      </c>
      <c r="B482" s="128" t="s">
        <v>1506</v>
      </c>
      <c r="C482" s="120" t="s">
        <v>1881</v>
      </c>
      <c r="D482" s="120" t="s">
        <v>2064</v>
      </c>
      <c r="E482" s="129">
        <v>3.1509</v>
      </c>
      <c r="F482" s="130">
        <v>8.82</v>
      </c>
      <c r="G482" s="131">
        <v>1</v>
      </c>
      <c r="H482" s="130">
        <v>0.95</v>
      </c>
      <c r="I482" s="133"/>
      <c r="K482" s="133"/>
      <c r="M482" s="133"/>
      <c r="O482" s="133"/>
      <c r="Q482" s="133"/>
    </row>
    <row r="483" spans="1:17">
      <c r="A483" s="127" t="s">
        <v>443</v>
      </c>
      <c r="B483" s="128" t="s">
        <v>1507</v>
      </c>
      <c r="C483" s="120" t="s">
        <v>1881</v>
      </c>
      <c r="D483" s="120" t="s">
        <v>2064</v>
      </c>
      <c r="E483" s="129">
        <v>0.85129999999999995</v>
      </c>
      <c r="F483" s="130">
        <v>2.78</v>
      </c>
      <c r="G483" s="131">
        <v>1</v>
      </c>
      <c r="H483" s="130">
        <v>0.8</v>
      </c>
      <c r="I483" s="133"/>
      <c r="K483" s="133"/>
      <c r="M483" s="133"/>
      <c r="O483" s="133"/>
      <c r="Q483" s="133"/>
    </row>
    <row r="484" spans="1:17">
      <c r="A484" s="127" t="s">
        <v>444</v>
      </c>
      <c r="B484" s="128" t="s">
        <v>1507</v>
      </c>
      <c r="C484" s="120" t="s">
        <v>1881</v>
      </c>
      <c r="D484" s="120" t="s">
        <v>2064</v>
      </c>
      <c r="E484" s="129">
        <v>0.97170000000000001</v>
      </c>
      <c r="F484" s="130">
        <v>4.01</v>
      </c>
      <c r="G484" s="131">
        <v>1</v>
      </c>
      <c r="H484" s="130">
        <v>0.8</v>
      </c>
      <c r="I484" s="133"/>
      <c r="K484" s="133"/>
      <c r="M484" s="133"/>
      <c r="O484" s="133"/>
      <c r="Q484" s="133"/>
    </row>
    <row r="485" spans="1:17">
      <c r="A485" s="127" t="s">
        <v>445</v>
      </c>
      <c r="B485" s="128" t="s">
        <v>1507</v>
      </c>
      <c r="C485" s="120" t="s">
        <v>1881</v>
      </c>
      <c r="D485" s="120" t="s">
        <v>2064</v>
      </c>
      <c r="E485" s="129">
        <v>1.3768</v>
      </c>
      <c r="F485" s="130">
        <v>6.18</v>
      </c>
      <c r="G485" s="131">
        <v>1</v>
      </c>
      <c r="H485" s="130">
        <v>0.95</v>
      </c>
      <c r="I485" s="133"/>
      <c r="K485" s="133"/>
      <c r="M485" s="133"/>
      <c r="O485" s="133"/>
      <c r="Q485" s="133"/>
    </row>
    <row r="486" spans="1:17">
      <c r="A486" s="127" t="s">
        <v>446</v>
      </c>
      <c r="B486" s="128" t="s">
        <v>1507</v>
      </c>
      <c r="C486" s="120" t="s">
        <v>1881</v>
      </c>
      <c r="D486" s="120" t="s">
        <v>2064</v>
      </c>
      <c r="E486" s="129">
        <v>2.36</v>
      </c>
      <c r="F486" s="130">
        <v>9.93</v>
      </c>
      <c r="G486" s="131">
        <v>1</v>
      </c>
      <c r="H486" s="130">
        <v>0.95</v>
      </c>
      <c r="I486" s="133"/>
      <c r="K486" s="133"/>
      <c r="M486" s="133"/>
      <c r="O486" s="133"/>
      <c r="Q486" s="133"/>
    </row>
    <row r="487" spans="1:17">
      <c r="A487" s="127" t="s">
        <v>447</v>
      </c>
      <c r="B487" s="128" t="s">
        <v>1733</v>
      </c>
      <c r="C487" s="120" t="s">
        <v>1881</v>
      </c>
      <c r="D487" s="120" t="s">
        <v>2064</v>
      </c>
      <c r="E487" s="129">
        <v>0.66139999999999999</v>
      </c>
      <c r="F487" s="130">
        <v>2.39</v>
      </c>
      <c r="G487" s="131">
        <v>1</v>
      </c>
      <c r="H487" s="130">
        <v>0.8</v>
      </c>
      <c r="I487" s="133"/>
      <c r="K487" s="133"/>
      <c r="M487" s="133"/>
      <c r="O487" s="133"/>
      <c r="Q487" s="133"/>
    </row>
    <row r="488" spans="1:17">
      <c r="A488" s="127" t="s">
        <v>448</v>
      </c>
      <c r="B488" s="128" t="s">
        <v>1733</v>
      </c>
      <c r="C488" s="120" t="s">
        <v>1881</v>
      </c>
      <c r="D488" s="120" t="s">
        <v>2064</v>
      </c>
      <c r="E488" s="129">
        <v>0.78739999999999999</v>
      </c>
      <c r="F488" s="130">
        <v>3.06</v>
      </c>
      <c r="G488" s="131">
        <v>1</v>
      </c>
      <c r="H488" s="130">
        <v>0.8</v>
      </c>
      <c r="I488" s="133"/>
      <c r="K488" s="133"/>
      <c r="M488" s="133"/>
      <c r="O488" s="133"/>
      <c r="Q488" s="133"/>
    </row>
    <row r="489" spans="1:17">
      <c r="A489" s="127" t="s">
        <v>449</v>
      </c>
      <c r="B489" s="128" t="s">
        <v>1733</v>
      </c>
      <c r="C489" s="120" t="s">
        <v>1881</v>
      </c>
      <c r="D489" s="120" t="s">
        <v>2064</v>
      </c>
      <c r="E489" s="129">
        <v>1.1908000000000001</v>
      </c>
      <c r="F489" s="130">
        <v>4.66</v>
      </c>
      <c r="G489" s="131">
        <v>1</v>
      </c>
      <c r="H489" s="130">
        <v>0.95</v>
      </c>
      <c r="I489" s="133"/>
      <c r="K489" s="133"/>
      <c r="M489" s="133"/>
      <c r="O489" s="133"/>
      <c r="Q489" s="133"/>
    </row>
    <row r="490" spans="1:17">
      <c r="A490" s="127" t="s">
        <v>450</v>
      </c>
      <c r="B490" s="128" t="s">
        <v>1733</v>
      </c>
      <c r="C490" s="120" t="s">
        <v>1881</v>
      </c>
      <c r="D490" s="120" t="s">
        <v>2064</v>
      </c>
      <c r="E490" s="129">
        <v>2.4268999999999998</v>
      </c>
      <c r="F490" s="130">
        <v>8.51</v>
      </c>
      <c r="G490" s="131">
        <v>1</v>
      </c>
      <c r="H490" s="130">
        <v>0.95</v>
      </c>
      <c r="I490" s="133"/>
      <c r="K490" s="133"/>
      <c r="M490" s="133"/>
      <c r="O490" s="133"/>
      <c r="Q490" s="133"/>
    </row>
    <row r="491" spans="1:17">
      <c r="A491" s="127" t="s">
        <v>451</v>
      </c>
      <c r="B491" s="128" t="s">
        <v>1508</v>
      </c>
      <c r="C491" s="120" t="s">
        <v>1881</v>
      </c>
      <c r="D491" s="120" t="s">
        <v>2064</v>
      </c>
      <c r="E491" s="129">
        <v>0.59419999999999995</v>
      </c>
      <c r="F491" s="130">
        <v>2.2000000000000002</v>
      </c>
      <c r="G491" s="131">
        <v>1</v>
      </c>
      <c r="H491" s="130">
        <v>0.8</v>
      </c>
      <c r="I491" s="133"/>
      <c r="K491" s="133"/>
      <c r="M491" s="133"/>
      <c r="O491" s="133"/>
      <c r="Q491" s="133"/>
    </row>
    <row r="492" spans="1:17">
      <c r="A492" s="127" t="s">
        <v>452</v>
      </c>
      <c r="B492" s="128" t="s">
        <v>1508</v>
      </c>
      <c r="C492" s="120" t="s">
        <v>1881</v>
      </c>
      <c r="D492" s="120" t="s">
        <v>2064</v>
      </c>
      <c r="E492" s="129">
        <v>0.76490000000000002</v>
      </c>
      <c r="F492" s="130">
        <v>2.94</v>
      </c>
      <c r="G492" s="131">
        <v>1</v>
      </c>
      <c r="H492" s="130">
        <v>0.8</v>
      </c>
      <c r="I492" s="133"/>
      <c r="K492" s="133"/>
      <c r="M492" s="133"/>
      <c r="O492" s="133"/>
      <c r="Q492" s="133"/>
    </row>
    <row r="493" spans="1:17">
      <c r="A493" s="127" t="s">
        <v>453</v>
      </c>
      <c r="B493" s="128" t="s">
        <v>1508</v>
      </c>
      <c r="C493" s="120" t="s">
        <v>1881</v>
      </c>
      <c r="D493" s="120" t="s">
        <v>2064</v>
      </c>
      <c r="E493" s="129">
        <v>1.1164000000000001</v>
      </c>
      <c r="F493" s="130">
        <v>4.24</v>
      </c>
      <c r="G493" s="131">
        <v>1</v>
      </c>
      <c r="H493" s="130">
        <v>0.95</v>
      </c>
      <c r="I493" s="133"/>
      <c r="K493" s="133"/>
      <c r="M493" s="133"/>
      <c r="O493" s="133"/>
      <c r="Q493" s="133"/>
    </row>
    <row r="494" spans="1:17">
      <c r="A494" s="127" t="s">
        <v>454</v>
      </c>
      <c r="B494" s="128" t="s">
        <v>1508</v>
      </c>
      <c r="C494" s="120" t="s">
        <v>1881</v>
      </c>
      <c r="D494" s="120" t="s">
        <v>2064</v>
      </c>
      <c r="E494" s="129">
        <v>2.4238</v>
      </c>
      <c r="F494" s="130">
        <v>8.2899999999999991</v>
      </c>
      <c r="G494" s="131">
        <v>1</v>
      </c>
      <c r="H494" s="130">
        <v>0.95</v>
      </c>
      <c r="I494" s="133"/>
      <c r="K494" s="133"/>
      <c r="M494" s="133"/>
      <c r="O494" s="133"/>
      <c r="Q494" s="133"/>
    </row>
    <row r="495" spans="1:17">
      <c r="A495" s="127" t="s">
        <v>455</v>
      </c>
      <c r="B495" s="128" t="s">
        <v>1509</v>
      </c>
      <c r="C495" s="120" t="s">
        <v>1881</v>
      </c>
      <c r="D495" s="120" t="s">
        <v>2064</v>
      </c>
      <c r="E495" s="129">
        <v>0.64600000000000002</v>
      </c>
      <c r="F495" s="130">
        <v>2.08</v>
      </c>
      <c r="G495" s="131">
        <v>1</v>
      </c>
      <c r="H495" s="130">
        <v>0.8</v>
      </c>
      <c r="I495" s="133"/>
      <c r="K495" s="133"/>
      <c r="M495" s="133"/>
      <c r="O495" s="133"/>
      <c r="Q495" s="133"/>
    </row>
    <row r="496" spans="1:17">
      <c r="A496" s="127" t="s">
        <v>456</v>
      </c>
      <c r="B496" s="128" t="s">
        <v>1509</v>
      </c>
      <c r="C496" s="120" t="s">
        <v>1881</v>
      </c>
      <c r="D496" s="120" t="s">
        <v>2064</v>
      </c>
      <c r="E496" s="129">
        <v>0.76890000000000003</v>
      </c>
      <c r="F496" s="130">
        <v>2.93</v>
      </c>
      <c r="G496" s="131">
        <v>1</v>
      </c>
      <c r="H496" s="130">
        <v>0.8</v>
      </c>
      <c r="I496" s="133"/>
      <c r="K496" s="133"/>
      <c r="M496" s="133"/>
      <c r="O496" s="133"/>
      <c r="Q496" s="133"/>
    </row>
    <row r="497" spans="1:17">
      <c r="A497" s="127" t="s">
        <v>457</v>
      </c>
      <c r="B497" s="128" t="s">
        <v>1509</v>
      </c>
      <c r="C497" s="120" t="s">
        <v>1881</v>
      </c>
      <c r="D497" s="120" t="s">
        <v>2064</v>
      </c>
      <c r="E497" s="129">
        <v>1.1227</v>
      </c>
      <c r="F497" s="130">
        <v>4.82</v>
      </c>
      <c r="G497" s="131">
        <v>1</v>
      </c>
      <c r="H497" s="130">
        <v>0.95</v>
      </c>
      <c r="I497" s="133"/>
      <c r="K497" s="133"/>
      <c r="M497" s="133"/>
      <c r="O497" s="133"/>
      <c r="Q497" s="133"/>
    </row>
    <row r="498" spans="1:17">
      <c r="A498" s="127" t="s">
        <v>458</v>
      </c>
      <c r="B498" s="128" t="s">
        <v>1509</v>
      </c>
      <c r="C498" s="120" t="s">
        <v>1881</v>
      </c>
      <c r="D498" s="120" t="s">
        <v>2064</v>
      </c>
      <c r="E498" s="129">
        <v>2.1185</v>
      </c>
      <c r="F498" s="130">
        <v>9.16</v>
      </c>
      <c r="G498" s="131">
        <v>1</v>
      </c>
      <c r="H498" s="130">
        <v>0.95</v>
      </c>
      <c r="I498" s="133"/>
      <c r="K498" s="133"/>
      <c r="M498" s="133"/>
      <c r="O498" s="133"/>
      <c r="Q498" s="133"/>
    </row>
    <row r="499" spans="1:17">
      <c r="A499" s="127" t="s">
        <v>459</v>
      </c>
      <c r="B499" s="128" t="s">
        <v>1734</v>
      </c>
      <c r="C499" s="120" t="s">
        <v>1881</v>
      </c>
      <c r="D499" s="120" t="s">
        <v>2064</v>
      </c>
      <c r="E499" s="129">
        <v>0.52929999999999999</v>
      </c>
      <c r="F499" s="130">
        <v>2.87</v>
      </c>
      <c r="G499" s="131">
        <v>1</v>
      </c>
      <c r="H499" s="130">
        <v>0.8</v>
      </c>
      <c r="I499" s="133"/>
      <c r="K499" s="133"/>
      <c r="M499" s="133"/>
      <c r="O499" s="133"/>
      <c r="Q499" s="133"/>
    </row>
    <row r="500" spans="1:17">
      <c r="A500" s="127" t="s">
        <v>460</v>
      </c>
      <c r="B500" s="128" t="s">
        <v>1734</v>
      </c>
      <c r="C500" s="120" t="s">
        <v>1881</v>
      </c>
      <c r="D500" s="120" t="s">
        <v>2064</v>
      </c>
      <c r="E500" s="129">
        <v>0.71379999999999999</v>
      </c>
      <c r="F500" s="130">
        <v>3.43</v>
      </c>
      <c r="G500" s="131">
        <v>1</v>
      </c>
      <c r="H500" s="130">
        <v>0.8</v>
      </c>
      <c r="I500" s="133"/>
      <c r="K500" s="133"/>
      <c r="M500" s="133"/>
      <c r="O500" s="133"/>
      <c r="Q500" s="133"/>
    </row>
    <row r="501" spans="1:17">
      <c r="A501" s="127" t="s">
        <v>461</v>
      </c>
      <c r="B501" s="128" t="s">
        <v>1734</v>
      </c>
      <c r="C501" s="120" t="s">
        <v>1881</v>
      </c>
      <c r="D501" s="120" t="s">
        <v>2064</v>
      </c>
      <c r="E501" s="129">
        <v>1.1240000000000001</v>
      </c>
      <c r="F501" s="130">
        <v>5.13</v>
      </c>
      <c r="G501" s="131">
        <v>1</v>
      </c>
      <c r="H501" s="130">
        <v>0.95</v>
      </c>
      <c r="I501" s="133"/>
      <c r="K501" s="133"/>
      <c r="M501" s="133"/>
      <c r="O501" s="133"/>
      <c r="Q501" s="133"/>
    </row>
    <row r="502" spans="1:17">
      <c r="A502" s="127" t="s">
        <v>462</v>
      </c>
      <c r="B502" s="128" t="s">
        <v>1734</v>
      </c>
      <c r="C502" s="120" t="s">
        <v>1881</v>
      </c>
      <c r="D502" s="120" t="s">
        <v>2064</v>
      </c>
      <c r="E502" s="129">
        <v>2.105</v>
      </c>
      <c r="F502" s="130">
        <v>8.83</v>
      </c>
      <c r="G502" s="131">
        <v>1</v>
      </c>
      <c r="H502" s="130">
        <v>0.95</v>
      </c>
      <c r="I502" s="133"/>
      <c r="K502" s="133"/>
      <c r="M502" s="133"/>
      <c r="O502" s="133"/>
      <c r="Q502" s="133"/>
    </row>
    <row r="503" spans="1:17">
      <c r="A503" s="127" t="s">
        <v>463</v>
      </c>
      <c r="B503" s="128" t="s">
        <v>1510</v>
      </c>
      <c r="C503" s="120" t="s">
        <v>1881</v>
      </c>
      <c r="D503" s="120" t="s">
        <v>2064</v>
      </c>
      <c r="E503" s="129">
        <v>0.59379999999999999</v>
      </c>
      <c r="F503" s="130">
        <v>2.96</v>
      </c>
      <c r="G503" s="131">
        <v>1</v>
      </c>
      <c r="H503" s="130">
        <v>0.8</v>
      </c>
      <c r="I503" s="133"/>
      <c r="K503" s="133"/>
      <c r="M503" s="133"/>
      <c r="O503" s="133"/>
      <c r="Q503" s="133"/>
    </row>
    <row r="504" spans="1:17">
      <c r="A504" s="127" t="s">
        <v>464</v>
      </c>
      <c r="B504" s="128" t="s">
        <v>1510</v>
      </c>
      <c r="C504" s="120" t="s">
        <v>1881</v>
      </c>
      <c r="D504" s="120" t="s">
        <v>2064</v>
      </c>
      <c r="E504" s="129">
        <v>0.78510000000000002</v>
      </c>
      <c r="F504" s="130">
        <v>3.79</v>
      </c>
      <c r="G504" s="131">
        <v>1</v>
      </c>
      <c r="H504" s="130">
        <v>0.8</v>
      </c>
      <c r="I504" s="133"/>
      <c r="K504" s="133"/>
      <c r="M504" s="133"/>
      <c r="O504" s="133"/>
      <c r="Q504" s="133"/>
    </row>
    <row r="505" spans="1:17">
      <c r="A505" s="127" t="s">
        <v>465</v>
      </c>
      <c r="B505" s="128" t="s">
        <v>1510</v>
      </c>
      <c r="C505" s="120" t="s">
        <v>1881</v>
      </c>
      <c r="D505" s="120" t="s">
        <v>2064</v>
      </c>
      <c r="E505" s="129">
        <v>1.2075</v>
      </c>
      <c r="F505" s="130">
        <v>5.72</v>
      </c>
      <c r="G505" s="131">
        <v>1</v>
      </c>
      <c r="H505" s="130">
        <v>0.95</v>
      </c>
      <c r="I505" s="133"/>
      <c r="K505" s="133"/>
      <c r="M505" s="133"/>
      <c r="O505" s="133"/>
      <c r="Q505" s="133"/>
    </row>
    <row r="506" spans="1:17">
      <c r="A506" s="127" t="s">
        <v>466</v>
      </c>
      <c r="B506" s="128" t="s">
        <v>1510</v>
      </c>
      <c r="C506" s="120" t="s">
        <v>1881</v>
      </c>
      <c r="D506" s="120" t="s">
        <v>2064</v>
      </c>
      <c r="E506" s="129">
        <v>2.1156999999999999</v>
      </c>
      <c r="F506" s="130">
        <v>10.31</v>
      </c>
      <c r="G506" s="131">
        <v>1</v>
      </c>
      <c r="H506" s="130">
        <v>0.95</v>
      </c>
      <c r="I506" s="133"/>
      <c r="K506" s="133"/>
      <c r="M506" s="133"/>
      <c r="O506" s="133"/>
      <c r="Q506" s="133"/>
    </row>
    <row r="507" spans="1:17">
      <c r="A507" s="127" t="s">
        <v>467</v>
      </c>
      <c r="B507" s="128" t="s">
        <v>1511</v>
      </c>
      <c r="C507" s="120" t="s">
        <v>1881</v>
      </c>
      <c r="D507" s="120" t="s">
        <v>2064</v>
      </c>
      <c r="E507" s="129">
        <v>0.61260000000000003</v>
      </c>
      <c r="F507" s="130">
        <v>2.8</v>
      </c>
      <c r="G507" s="131">
        <v>1</v>
      </c>
      <c r="H507" s="130">
        <v>0.8</v>
      </c>
      <c r="I507" s="133"/>
      <c r="K507" s="133"/>
      <c r="M507" s="133"/>
      <c r="O507" s="133"/>
      <c r="Q507" s="133"/>
    </row>
    <row r="508" spans="1:17">
      <c r="A508" s="127" t="s">
        <v>468</v>
      </c>
      <c r="B508" s="128" t="s">
        <v>1511</v>
      </c>
      <c r="C508" s="120" t="s">
        <v>1881</v>
      </c>
      <c r="D508" s="120" t="s">
        <v>2064</v>
      </c>
      <c r="E508" s="129">
        <v>0.77380000000000004</v>
      </c>
      <c r="F508" s="130">
        <v>3.51</v>
      </c>
      <c r="G508" s="131">
        <v>1</v>
      </c>
      <c r="H508" s="130">
        <v>0.8</v>
      </c>
      <c r="I508" s="133"/>
      <c r="K508" s="133"/>
      <c r="M508" s="133"/>
      <c r="O508" s="133"/>
      <c r="Q508" s="133"/>
    </row>
    <row r="509" spans="1:17">
      <c r="A509" s="127" t="s">
        <v>469</v>
      </c>
      <c r="B509" s="128" t="s">
        <v>1511</v>
      </c>
      <c r="C509" s="120" t="s">
        <v>1881</v>
      </c>
      <c r="D509" s="120" t="s">
        <v>2064</v>
      </c>
      <c r="E509" s="129">
        <v>1.149</v>
      </c>
      <c r="F509" s="130">
        <v>5.32</v>
      </c>
      <c r="G509" s="131">
        <v>1</v>
      </c>
      <c r="H509" s="130">
        <v>0.95</v>
      </c>
      <c r="I509" s="133"/>
      <c r="K509" s="133"/>
      <c r="M509" s="133"/>
      <c r="O509" s="133"/>
      <c r="Q509" s="133"/>
    </row>
    <row r="510" spans="1:17">
      <c r="A510" s="127" t="s">
        <v>470</v>
      </c>
      <c r="B510" s="128" t="s">
        <v>1511</v>
      </c>
      <c r="C510" s="120" t="s">
        <v>1881</v>
      </c>
      <c r="D510" s="120" t="s">
        <v>2064</v>
      </c>
      <c r="E510" s="129">
        <v>1.8964000000000001</v>
      </c>
      <c r="F510" s="130">
        <v>7.47</v>
      </c>
      <c r="G510" s="131">
        <v>1</v>
      </c>
      <c r="H510" s="130">
        <v>0.95</v>
      </c>
      <c r="I510" s="133"/>
      <c r="K510" s="133"/>
      <c r="M510" s="133"/>
      <c r="O510" s="133"/>
      <c r="Q510" s="133"/>
    </row>
    <row r="511" spans="1:17">
      <c r="A511" s="127" t="s">
        <v>471</v>
      </c>
      <c r="B511" s="128" t="s">
        <v>1512</v>
      </c>
      <c r="C511" s="120" t="s">
        <v>1881</v>
      </c>
      <c r="D511" s="120" t="s">
        <v>2064</v>
      </c>
      <c r="E511" s="129">
        <v>0.48399999999999999</v>
      </c>
      <c r="F511" s="130">
        <v>2.59</v>
      </c>
      <c r="G511" s="131">
        <v>1</v>
      </c>
      <c r="H511" s="130">
        <v>0.8</v>
      </c>
      <c r="I511" s="133"/>
      <c r="K511" s="133"/>
      <c r="M511" s="133"/>
      <c r="O511" s="133"/>
      <c r="Q511" s="133"/>
    </row>
    <row r="512" spans="1:17">
      <c r="A512" s="127" t="s">
        <v>472</v>
      </c>
      <c r="B512" s="128" t="s">
        <v>1512</v>
      </c>
      <c r="C512" s="120" t="s">
        <v>1881</v>
      </c>
      <c r="D512" s="120" t="s">
        <v>2064</v>
      </c>
      <c r="E512" s="129">
        <v>0.63619999999999999</v>
      </c>
      <c r="F512" s="130">
        <v>3.49</v>
      </c>
      <c r="G512" s="131">
        <v>1</v>
      </c>
      <c r="H512" s="130">
        <v>0.8</v>
      </c>
      <c r="I512" s="133"/>
      <c r="K512" s="133"/>
      <c r="M512" s="133"/>
      <c r="O512" s="133"/>
      <c r="Q512" s="133"/>
    </row>
    <row r="513" spans="1:17">
      <c r="A513" s="127" t="s">
        <v>473</v>
      </c>
      <c r="B513" s="128" t="s">
        <v>1512</v>
      </c>
      <c r="C513" s="120" t="s">
        <v>1881</v>
      </c>
      <c r="D513" s="120" t="s">
        <v>2064</v>
      </c>
      <c r="E513" s="129">
        <v>1.0193000000000001</v>
      </c>
      <c r="F513" s="130">
        <v>5.41</v>
      </c>
      <c r="G513" s="131">
        <v>1</v>
      </c>
      <c r="H513" s="130">
        <v>0.95</v>
      </c>
      <c r="I513" s="133"/>
      <c r="K513" s="133"/>
      <c r="M513" s="133"/>
      <c r="O513" s="133"/>
      <c r="Q513" s="133"/>
    </row>
    <row r="514" spans="1:17">
      <c r="A514" s="127" t="s">
        <v>474</v>
      </c>
      <c r="B514" s="128" t="s">
        <v>1512</v>
      </c>
      <c r="C514" s="120" t="s">
        <v>1881</v>
      </c>
      <c r="D514" s="120" t="s">
        <v>2064</v>
      </c>
      <c r="E514" s="129">
        <v>2.0137</v>
      </c>
      <c r="F514" s="130">
        <v>9.17</v>
      </c>
      <c r="G514" s="131">
        <v>1</v>
      </c>
      <c r="H514" s="130">
        <v>0.95</v>
      </c>
      <c r="I514" s="133"/>
      <c r="K514" s="133"/>
      <c r="M514" s="133"/>
      <c r="O514" s="133"/>
      <c r="Q514" s="133"/>
    </row>
    <row r="515" spans="1:17">
      <c r="A515" s="127" t="s">
        <v>475</v>
      </c>
      <c r="B515" s="128" t="s">
        <v>1735</v>
      </c>
      <c r="C515" s="120" t="s">
        <v>1881</v>
      </c>
      <c r="D515" s="120" t="s">
        <v>2064</v>
      </c>
      <c r="E515" s="129">
        <v>0.54590000000000005</v>
      </c>
      <c r="F515" s="130">
        <v>3</v>
      </c>
      <c r="G515" s="131">
        <v>1</v>
      </c>
      <c r="H515" s="130">
        <v>0.8</v>
      </c>
      <c r="I515" s="133"/>
      <c r="K515" s="133"/>
      <c r="M515" s="133"/>
      <c r="O515" s="133"/>
      <c r="Q515" s="133"/>
    </row>
    <row r="516" spans="1:17">
      <c r="A516" s="127" t="s">
        <v>476</v>
      </c>
      <c r="B516" s="128" t="s">
        <v>1735</v>
      </c>
      <c r="C516" s="120" t="s">
        <v>1881</v>
      </c>
      <c r="D516" s="120" t="s">
        <v>2064</v>
      </c>
      <c r="E516" s="129">
        <v>0.73480000000000001</v>
      </c>
      <c r="F516" s="130">
        <v>4.0599999999999996</v>
      </c>
      <c r="G516" s="131">
        <v>1</v>
      </c>
      <c r="H516" s="130">
        <v>0.8</v>
      </c>
      <c r="I516" s="133"/>
      <c r="K516" s="133"/>
      <c r="M516" s="133"/>
      <c r="O516" s="133"/>
      <c r="Q516" s="133"/>
    </row>
    <row r="517" spans="1:17">
      <c r="A517" s="127" t="s">
        <v>477</v>
      </c>
      <c r="B517" s="128" t="s">
        <v>1735</v>
      </c>
      <c r="C517" s="120" t="s">
        <v>1881</v>
      </c>
      <c r="D517" s="120" t="s">
        <v>2064</v>
      </c>
      <c r="E517" s="129">
        <v>1.1282000000000001</v>
      </c>
      <c r="F517" s="130">
        <v>6.09</v>
      </c>
      <c r="G517" s="131">
        <v>1</v>
      </c>
      <c r="H517" s="130">
        <v>0.95</v>
      </c>
      <c r="I517" s="133"/>
      <c r="K517" s="133"/>
      <c r="M517" s="133"/>
      <c r="O517" s="133"/>
      <c r="Q517" s="133"/>
    </row>
    <row r="518" spans="1:17">
      <c r="A518" s="127" t="s">
        <v>478</v>
      </c>
      <c r="B518" s="128" t="s">
        <v>1735</v>
      </c>
      <c r="C518" s="120" t="s">
        <v>1881</v>
      </c>
      <c r="D518" s="120" t="s">
        <v>2064</v>
      </c>
      <c r="E518" s="129">
        <v>2.1806999999999999</v>
      </c>
      <c r="F518" s="130">
        <v>10.54</v>
      </c>
      <c r="G518" s="131">
        <v>1</v>
      </c>
      <c r="H518" s="130">
        <v>0.95</v>
      </c>
      <c r="I518" s="133"/>
      <c r="K518" s="133"/>
      <c r="M518" s="133"/>
      <c r="O518" s="133"/>
      <c r="Q518" s="133"/>
    </row>
    <row r="519" spans="1:17">
      <c r="A519" s="127" t="s">
        <v>479</v>
      </c>
      <c r="B519" s="128" t="s">
        <v>1736</v>
      </c>
      <c r="C519" s="120" t="s">
        <v>1881</v>
      </c>
      <c r="D519" s="120" t="s">
        <v>2064</v>
      </c>
      <c r="E519" s="129">
        <v>0.51319999999999999</v>
      </c>
      <c r="F519" s="130">
        <v>2.2599999999999998</v>
      </c>
      <c r="G519" s="131">
        <v>1</v>
      </c>
      <c r="H519" s="130">
        <v>0.8</v>
      </c>
      <c r="I519" s="133"/>
      <c r="K519" s="133"/>
      <c r="M519" s="133"/>
      <c r="O519" s="133"/>
      <c r="Q519" s="133"/>
    </row>
    <row r="520" spans="1:17">
      <c r="A520" s="127" t="s">
        <v>480</v>
      </c>
      <c r="B520" s="128" t="s">
        <v>1736</v>
      </c>
      <c r="C520" s="120" t="s">
        <v>1881</v>
      </c>
      <c r="D520" s="120" t="s">
        <v>2064</v>
      </c>
      <c r="E520" s="129">
        <v>0.62060000000000004</v>
      </c>
      <c r="F520" s="130">
        <v>2.83</v>
      </c>
      <c r="G520" s="131">
        <v>1</v>
      </c>
      <c r="H520" s="130">
        <v>0.8</v>
      </c>
      <c r="I520" s="133"/>
      <c r="K520" s="133"/>
      <c r="M520" s="133"/>
      <c r="O520" s="133"/>
      <c r="Q520" s="133"/>
    </row>
    <row r="521" spans="1:17">
      <c r="A521" s="127" t="s">
        <v>481</v>
      </c>
      <c r="B521" s="128" t="s">
        <v>1736</v>
      </c>
      <c r="C521" s="120" t="s">
        <v>1881</v>
      </c>
      <c r="D521" s="120" t="s">
        <v>2064</v>
      </c>
      <c r="E521" s="129">
        <v>0.92630000000000001</v>
      </c>
      <c r="F521" s="130">
        <v>4.45</v>
      </c>
      <c r="G521" s="131">
        <v>1</v>
      </c>
      <c r="H521" s="130">
        <v>0.95</v>
      </c>
      <c r="I521" s="133"/>
      <c r="K521" s="133"/>
      <c r="M521" s="133"/>
      <c r="O521" s="133"/>
      <c r="Q521" s="133"/>
    </row>
    <row r="522" spans="1:17">
      <c r="A522" s="127" t="s">
        <v>482</v>
      </c>
      <c r="B522" s="128" t="s">
        <v>1736</v>
      </c>
      <c r="C522" s="120" t="s">
        <v>1881</v>
      </c>
      <c r="D522" s="120" t="s">
        <v>2064</v>
      </c>
      <c r="E522" s="129">
        <v>1.9051</v>
      </c>
      <c r="F522" s="130">
        <v>8.3699999999999992</v>
      </c>
      <c r="G522" s="131">
        <v>1</v>
      </c>
      <c r="H522" s="130">
        <v>0.95</v>
      </c>
      <c r="I522" s="133"/>
      <c r="K522" s="133"/>
      <c r="M522" s="133"/>
      <c r="O522" s="133"/>
      <c r="Q522" s="133"/>
    </row>
    <row r="523" spans="1:17">
      <c r="A523" s="127" t="s">
        <v>483</v>
      </c>
      <c r="B523" s="128" t="s">
        <v>1513</v>
      </c>
      <c r="C523" s="120" t="s">
        <v>1881</v>
      </c>
      <c r="D523" s="120" t="s">
        <v>2064</v>
      </c>
      <c r="E523" s="129">
        <v>0.57150000000000001</v>
      </c>
      <c r="F523" s="130">
        <v>2.08</v>
      </c>
      <c r="G523" s="131">
        <v>1</v>
      </c>
      <c r="H523" s="130">
        <v>0.8</v>
      </c>
      <c r="I523" s="133"/>
      <c r="K523" s="133"/>
      <c r="M523" s="133"/>
      <c r="O523" s="133"/>
      <c r="Q523" s="133"/>
    </row>
    <row r="524" spans="1:17">
      <c r="A524" s="127" t="s">
        <v>484</v>
      </c>
      <c r="B524" s="128" t="s">
        <v>1513</v>
      </c>
      <c r="C524" s="120" t="s">
        <v>1881</v>
      </c>
      <c r="D524" s="120" t="s">
        <v>2064</v>
      </c>
      <c r="E524" s="129">
        <v>0.69599999999999995</v>
      </c>
      <c r="F524" s="130">
        <v>2.66</v>
      </c>
      <c r="G524" s="131">
        <v>1</v>
      </c>
      <c r="H524" s="130">
        <v>0.8</v>
      </c>
      <c r="I524" s="133"/>
      <c r="K524" s="133"/>
      <c r="M524" s="133"/>
      <c r="O524" s="133"/>
      <c r="Q524" s="133"/>
    </row>
    <row r="525" spans="1:17">
      <c r="A525" s="127" t="s">
        <v>485</v>
      </c>
      <c r="B525" s="128" t="s">
        <v>1513</v>
      </c>
      <c r="C525" s="120" t="s">
        <v>1881</v>
      </c>
      <c r="D525" s="120" t="s">
        <v>2064</v>
      </c>
      <c r="E525" s="129">
        <v>0.93889999999999996</v>
      </c>
      <c r="F525" s="130">
        <v>3.88</v>
      </c>
      <c r="G525" s="131">
        <v>1</v>
      </c>
      <c r="H525" s="130">
        <v>0.95</v>
      </c>
      <c r="I525" s="133"/>
      <c r="K525" s="133"/>
      <c r="M525" s="133"/>
      <c r="O525" s="133"/>
      <c r="Q525" s="133"/>
    </row>
    <row r="526" spans="1:17">
      <c r="A526" s="127" t="s">
        <v>486</v>
      </c>
      <c r="B526" s="128" t="s">
        <v>1513</v>
      </c>
      <c r="C526" s="120" t="s">
        <v>1881</v>
      </c>
      <c r="D526" s="120" t="s">
        <v>2064</v>
      </c>
      <c r="E526" s="129">
        <v>1.6048</v>
      </c>
      <c r="F526" s="130">
        <v>6.34</v>
      </c>
      <c r="G526" s="131">
        <v>1</v>
      </c>
      <c r="H526" s="130">
        <v>0.95</v>
      </c>
      <c r="I526" s="133"/>
      <c r="K526" s="133"/>
      <c r="M526" s="133"/>
      <c r="O526" s="133"/>
      <c r="Q526" s="133"/>
    </row>
    <row r="527" spans="1:17">
      <c r="A527" s="127" t="s">
        <v>487</v>
      </c>
      <c r="B527" s="128" t="s">
        <v>1737</v>
      </c>
      <c r="C527" s="120" t="s">
        <v>1881</v>
      </c>
      <c r="D527" s="120" t="s">
        <v>2064</v>
      </c>
      <c r="E527" s="129">
        <v>0.64900000000000002</v>
      </c>
      <c r="F527" s="130">
        <v>3</v>
      </c>
      <c r="G527" s="131">
        <v>1</v>
      </c>
      <c r="H527" s="130">
        <v>0.8</v>
      </c>
      <c r="I527" s="133"/>
      <c r="K527" s="133"/>
      <c r="M527" s="133"/>
      <c r="O527" s="133"/>
      <c r="Q527" s="133"/>
    </row>
    <row r="528" spans="1:17">
      <c r="A528" s="127" t="s">
        <v>488</v>
      </c>
      <c r="B528" s="128" t="s">
        <v>1737</v>
      </c>
      <c r="C528" s="120" t="s">
        <v>1881</v>
      </c>
      <c r="D528" s="120" t="s">
        <v>2064</v>
      </c>
      <c r="E528" s="129">
        <v>0.8075</v>
      </c>
      <c r="F528" s="130">
        <v>3.74</v>
      </c>
      <c r="G528" s="131">
        <v>1</v>
      </c>
      <c r="H528" s="130">
        <v>0.8</v>
      </c>
      <c r="I528" s="133"/>
      <c r="K528" s="133"/>
      <c r="M528" s="133"/>
      <c r="O528" s="133"/>
      <c r="Q528" s="133"/>
    </row>
    <row r="529" spans="1:17">
      <c r="A529" s="127" t="s">
        <v>489</v>
      </c>
      <c r="B529" s="128" t="s">
        <v>1737</v>
      </c>
      <c r="C529" s="120" t="s">
        <v>1881</v>
      </c>
      <c r="D529" s="120" t="s">
        <v>2064</v>
      </c>
      <c r="E529" s="129">
        <v>1.2272000000000001</v>
      </c>
      <c r="F529" s="130">
        <v>5.5</v>
      </c>
      <c r="G529" s="131">
        <v>1</v>
      </c>
      <c r="H529" s="130">
        <v>0.95</v>
      </c>
      <c r="I529" s="133"/>
      <c r="K529" s="133"/>
      <c r="M529" s="133"/>
      <c r="O529" s="133"/>
      <c r="Q529" s="133"/>
    </row>
    <row r="530" spans="1:17">
      <c r="A530" s="127" t="s">
        <v>490</v>
      </c>
      <c r="B530" s="128" t="s">
        <v>1737</v>
      </c>
      <c r="C530" s="120" t="s">
        <v>1881</v>
      </c>
      <c r="D530" s="120" t="s">
        <v>2064</v>
      </c>
      <c r="E530" s="129">
        <v>2.4661</v>
      </c>
      <c r="F530" s="130">
        <v>10.18</v>
      </c>
      <c r="G530" s="131">
        <v>1</v>
      </c>
      <c r="H530" s="130">
        <v>0.95</v>
      </c>
      <c r="I530" s="133"/>
      <c r="K530" s="133"/>
      <c r="M530" s="133"/>
      <c r="O530" s="133"/>
      <c r="Q530" s="133"/>
    </row>
    <row r="531" spans="1:17">
      <c r="A531" s="127" t="s">
        <v>491</v>
      </c>
      <c r="B531" s="128" t="s">
        <v>1738</v>
      </c>
      <c r="C531" s="120" t="s">
        <v>1881</v>
      </c>
      <c r="D531" s="120" t="s">
        <v>2064</v>
      </c>
      <c r="E531" s="129">
        <v>0.60160000000000002</v>
      </c>
      <c r="F531" s="130">
        <v>2.4700000000000002</v>
      </c>
      <c r="G531" s="131">
        <v>1</v>
      </c>
      <c r="H531" s="130">
        <v>0.8</v>
      </c>
      <c r="I531" s="133"/>
      <c r="K531" s="133"/>
      <c r="M531" s="133"/>
      <c r="O531" s="133"/>
      <c r="Q531" s="133"/>
    </row>
    <row r="532" spans="1:17">
      <c r="A532" s="127" t="s">
        <v>492</v>
      </c>
      <c r="B532" s="128" t="s">
        <v>1738</v>
      </c>
      <c r="C532" s="120" t="s">
        <v>1881</v>
      </c>
      <c r="D532" s="120" t="s">
        <v>2064</v>
      </c>
      <c r="E532" s="129">
        <v>0.76419999999999999</v>
      </c>
      <c r="F532" s="130">
        <v>3.25</v>
      </c>
      <c r="G532" s="131">
        <v>1</v>
      </c>
      <c r="H532" s="130">
        <v>0.8</v>
      </c>
      <c r="I532" s="133"/>
      <c r="K532" s="133"/>
      <c r="M532" s="133"/>
      <c r="O532" s="133"/>
      <c r="Q532" s="133"/>
    </row>
    <row r="533" spans="1:17">
      <c r="A533" s="127" t="s">
        <v>493</v>
      </c>
      <c r="B533" s="128" t="s">
        <v>1738</v>
      </c>
      <c r="C533" s="120" t="s">
        <v>1881</v>
      </c>
      <c r="D533" s="120" t="s">
        <v>2064</v>
      </c>
      <c r="E533" s="129">
        <v>1.1444000000000001</v>
      </c>
      <c r="F533" s="130">
        <v>4.74</v>
      </c>
      <c r="G533" s="131">
        <v>1</v>
      </c>
      <c r="H533" s="130">
        <v>0.95</v>
      </c>
      <c r="I533" s="133"/>
      <c r="K533" s="133"/>
      <c r="M533" s="133"/>
      <c r="O533" s="133"/>
      <c r="Q533" s="133"/>
    </row>
    <row r="534" spans="1:17">
      <c r="A534" s="127" t="s">
        <v>494</v>
      </c>
      <c r="B534" s="128" t="s">
        <v>1738</v>
      </c>
      <c r="C534" s="120" t="s">
        <v>1881</v>
      </c>
      <c r="D534" s="120" t="s">
        <v>2064</v>
      </c>
      <c r="E534" s="129">
        <v>2.0947</v>
      </c>
      <c r="F534" s="130">
        <v>7.83</v>
      </c>
      <c r="G534" s="131">
        <v>1</v>
      </c>
      <c r="H534" s="130">
        <v>0.95</v>
      </c>
      <c r="I534" s="133"/>
      <c r="K534" s="133"/>
      <c r="M534" s="133"/>
      <c r="O534" s="133"/>
      <c r="Q534" s="133"/>
    </row>
    <row r="535" spans="1:17">
      <c r="A535" s="127" t="s">
        <v>495</v>
      </c>
      <c r="B535" s="128" t="s">
        <v>1514</v>
      </c>
      <c r="C535" s="120" t="s">
        <v>1881</v>
      </c>
      <c r="D535" s="120" t="s">
        <v>2064</v>
      </c>
      <c r="E535" s="129">
        <v>0.58699999999999997</v>
      </c>
      <c r="F535" s="130">
        <v>2.42</v>
      </c>
      <c r="G535" s="131">
        <v>1</v>
      </c>
      <c r="H535" s="130">
        <v>0.8</v>
      </c>
      <c r="I535" s="133"/>
      <c r="K535" s="133"/>
      <c r="M535" s="133"/>
      <c r="O535" s="133"/>
      <c r="Q535" s="133"/>
    </row>
    <row r="536" spans="1:17">
      <c r="A536" s="127" t="s">
        <v>496</v>
      </c>
      <c r="B536" s="128" t="s">
        <v>1514</v>
      </c>
      <c r="C536" s="120" t="s">
        <v>1881</v>
      </c>
      <c r="D536" s="120" t="s">
        <v>2064</v>
      </c>
      <c r="E536" s="129">
        <v>0.75029999999999997</v>
      </c>
      <c r="F536" s="130">
        <v>3.35</v>
      </c>
      <c r="G536" s="131">
        <v>1</v>
      </c>
      <c r="H536" s="130">
        <v>0.8</v>
      </c>
      <c r="I536" s="133"/>
      <c r="K536" s="133"/>
      <c r="M536" s="133"/>
      <c r="O536" s="133"/>
      <c r="Q536" s="133"/>
    </row>
    <row r="537" spans="1:17">
      <c r="A537" s="127" t="s">
        <v>497</v>
      </c>
      <c r="B537" s="128" t="s">
        <v>1514</v>
      </c>
      <c r="C537" s="120" t="s">
        <v>1881</v>
      </c>
      <c r="D537" s="120" t="s">
        <v>2064</v>
      </c>
      <c r="E537" s="129">
        <v>1.1246</v>
      </c>
      <c r="F537" s="130">
        <v>4.99</v>
      </c>
      <c r="G537" s="131">
        <v>1</v>
      </c>
      <c r="H537" s="130">
        <v>0.95</v>
      </c>
      <c r="I537" s="133"/>
      <c r="K537" s="133"/>
      <c r="M537" s="133"/>
      <c r="O537" s="133"/>
      <c r="Q537" s="133"/>
    </row>
    <row r="538" spans="1:17">
      <c r="A538" s="127" t="s">
        <v>498</v>
      </c>
      <c r="B538" s="128" t="s">
        <v>1514</v>
      </c>
      <c r="C538" s="120" t="s">
        <v>1881</v>
      </c>
      <c r="D538" s="120" t="s">
        <v>2064</v>
      </c>
      <c r="E538" s="129">
        <v>2.0482999999999998</v>
      </c>
      <c r="F538" s="130">
        <v>8.6</v>
      </c>
      <c r="G538" s="131">
        <v>1</v>
      </c>
      <c r="H538" s="130">
        <v>0.95</v>
      </c>
      <c r="I538" s="133"/>
      <c r="K538" s="133"/>
      <c r="M538" s="133"/>
      <c r="O538" s="133"/>
      <c r="Q538" s="133"/>
    </row>
    <row r="539" spans="1:17">
      <c r="A539" s="127" t="s">
        <v>499</v>
      </c>
      <c r="B539" s="128" t="s">
        <v>1739</v>
      </c>
      <c r="C539" s="120" t="s">
        <v>1881</v>
      </c>
      <c r="D539" s="120" t="s">
        <v>2064</v>
      </c>
      <c r="E539" s="129">
        <v>1.9622999999999999</v>
      </c>
      <c r="F539" s="130">
        <v>4.01</v>
      </c>
      <c r="G539" s="131">
        <v>1</v>
      </c>
      <c r="H539" s="130">
        <v>0.8</v>
      </c>
      <c r="I539" s="133"/>
      <c r="K539" s="133"/>
      <c r="M539" s="133"/>
      <c r="O539" s="133"/>
      <c r="Q539" s="133"/>
    </row>
    <row r="540" spans="1:17">
      <c r="A540" s="127" t="s">
        <v>500</v>
      </c>
      <c r="B540" s="128" t="s">
        <v>1739</v>
      </c>
      <c r="C540" s="120" t="s">
        <v>1881</v>
      </c>
      <c r="D540" s="120" t="s">
        <v>2064</v>
      </c>
      <c r="E540" s="129">
        <v>2.4062999999999999</v>
      </c>
      <c r="F540" s="130">
        <v>5.37</v>
      </c>
      <c r="G540" s="131">
        <v>1</v>
      </c>
      <c r="H540" s="130">
        <v>0.8</v>
      </c>
      <c r="I540" s="133"/>
      <c r="K540" s="133"/>
      <c r="M540" s="133"/>
      <c r="O540" s="133"/>
      <c r="Q540" s="133"/>
    </row>
    <row r="541" spans="1:17">
      <c r="A541" s="127" t="s">
        <v>501</v>
      </c>
      <c r="B541" s="128" t="s">
        <v>1739</v>
      </c>
      <c r="C541" s="120" t="s">
        <v>1881</v>
      </c>
      <c r="D541" s="120" t="s">
        <v>2064</v>
      </c>
      <c r="E541" s="129">
        <v>3.3300999999999998</v>
      </c>
      <c r="F541" s="130">
        <v>8.59</v>
      </c>
      <c r="G541" s="131">
        <v>1</v>
      </c>
      <c r="H541" s="130">
        <v>0.95</v>
      </c>
      <c r="I541" s="133"/>
      <c r="K541" s="133"/>
      <c r="M541" s="133"/>
      <c r="O541" s="133"/>
      <c r="Q541" s="133"/>
    </row>
    <row r="542" spans="1:17">
      <c r="A542" s="127" t="s">
        <v>502</v>
      </c>
      <c r="B542" s="128" t="s">
        <v>1739</v>
      </c>
      <c r="C542" s="120" t="s">
        <v>1881</v>
      </c>
      <c r="D542" s="120" t="s">
        <v>2064</v>
      </c>
      <c r="E542" s="129">
        <v>6.4610000000000003</v>
      </c>
      <c r="F542" s="130">
        <v>16.399999999999999</v>
      </c>
      <c r="G542" s="131">
        <v>1</v>
      </c>
      <c r="H542" s="130">
        <v>0.95</v>
      </c>
      <c r="I542" s="133"/>
      <c r="K542" s="133"/>
      <c r="M542" s="133"/>
      <c r="O542" s="133"/>
      <c r="Q542" s="133"/>
    </row>
    <row r="543" spans="1:17">
      <c r="A543" s="127" t="s">
        <v>503</v>
      </c>
      <c r="B543" s="128" t="s">
        <v>1515</v>
      </c>
      <c r="C543" s="120" t="s">
        <v>1881</v>
      </c>
      <c r="D543" s="120" t="s">
        <v>2064</v>
      </c>
      <c r="E543" s="129">
        <v>1.5321</v>
      </c>
      <c r="F543" s="130">
        <v>4.0199999999999996</v>
      </c>
      <c r="G543" s="131">
        <v>1</v>
      </c>
      <c r="H543" s="130">
        <v>0.8</v>
      </c>
      <c r="I543" s="133"/>
      <c r="K543" s="133"/>
      <c r="M543" s="133"/>
      <c r="O543" s="133"/>
      <c r="Q543" s="133"/>
    </row>
    <row r="544" spans="1:17">
      <c r="A544" s="127" t="s">
        <v>504</v>
      </c>
      <c r="B544" s="128" t="s">
        <v>1515</v>
      </c>
      <c r="C544" s="120" t="s">
        <v>1881</v>
      </c>
      <c r="D544" s="120" t="s">
        <v>2064</v>
      </c>
      <c r="E544" s="129">
        <v>2.0865999999999998</v>
      </c>
      <c r="F544" s="130">
        <v>5.78</v>
      </c>
      <c r="G544" s="131">
        <v>1</v>
      </c>
      <c r="H544" s="130">
        <v>0.8</v>
      </c>
      <c r="I544" s="133"/>
      <c r="K544" s="133"/>
      <c r="M544" s="133"/>
      <c r="O544" s="133"/>
      <c r="Q544" s="133"/>
    </row>
    <row r="545" spans="1:17">
      <c r="A545" s="127" t="s">
        <v>505</v>
      </c>
      <c r="B545" s="128" t="s">
        <v>1515</v>
      </c>
      <c r="C545" s="120" t="s">
        <v>1881</v>
      </c>
      <c r="D545" s="120" t="s">
        <v>2064</v>
      </c>
      <c r="E545" s="129">
        <v>2.8973</v>
      </c>
      <c r="F545" s="130">
        <v>9.5</v>
      </c>
      <c r="G545" s="131">
        <v>1</v>
      </c>
      <c r="H545" s="130">
        <v>0.95</v>
      </c>
      <c r="I545" s="133"/>
      <c r="K545" s="133"/>
      <c r="M545" s="133"/>
      <c r="O545" s="133"/>
      <c r="Q545" s="133"/>
    </row>
    <row r="546" spans="1:17">
      <c r="A546" s="127" t="s">
        <v>506</v>
      </c>
      <c r="B546" s="128" t="s">
        <v>1515</v>
      </c>
      <c r="C546" s="120" t="s">
        <v>1881</v>
      </c>
      <c r="D546" s="120" t="s">
        <v>2064</v>
      </c>
      <c r="E546" s="129">
        <v>5.6003999999999996</v>
      </c>
      <c r="F546" s="130">
        <v>19.190000000000001</v>
      </c>
      <c r="G546" s="131">
        <v>1</v>
      </c>
      <c r="H546" s="130">
        <v>0.95</v>
      </c>
      <c r="I546" s="133"/>
      <c r="K546" s="133"/>
      <c r="M546" s="133"/>
      <c r="O546" s="133"/>
      <c r="Q546" s="133"/>
    </row>
    <row r="547" spans="1:17">
      <c r="A547" s="127" t="s">
        <v>507</v>
      </c>
      <c r="B547" s="128" t="s">
        <v>1436</v>
      </c>
      <c r="C547" s="120" t="s">
        <v>1881</v>
      </c>
      <c r="D547" s="120" t="s">
        <v>2064</v>
      </c>
      <c r="E547" s="129">
        <v>1.1756</v>
      </c>
      <c r="F547" s="130">
        <v>2.29</v>
      </c>
      <c r="G547" s="131">
        <v>1</v>
      </c>
      <c r="H547" s="130">
        <v>0.8</v>
      </c>
      <c r="I547" s="133"/>
      <c r="K547" s="133"/>
      <c r="M547" s="133"/>
      <c r="O547" s="133"/>
      <c r="Q547" s="133"/>
    </row>
    <row r="548" spans="1:17">
      <c r="A548" s="127" t="s">
        <v>508</v>
      </c>
      <c r="B548" s="128" t="s">
        <v>1436</v>
      </c>
      <c r="C548" s="120" t="s">
        <v>1881</v>
      </c>
      <c r="D548" s="120" t="s">
        <v>2064</v>
      </c>
      <c r="E548" s="129">
        <v>1.4293</v>
      </c>
      <c r="F548" s="130">
        <v>3.47</v>
      </c>
      <c r="G548" s="131">
        <v>1</v>
      </c>
      <c r="H548" s="130">
        <v>0.8</v>
      </c>
      <c r="I548" s="133"/>
      <c r="K548" s="133"/>
      <c r="M548" s="133"/>
      <c r="O548" s="133"/>
      <c r="Q548" s="133"/>
    </row>
    <row r="549" spans="1:17">
      <c r="A549" s="127" t="s">
        <v>509</v>
      </c>
      <c r="B549" s="128" t="s">
        <v>1436</v>
      </c>
      <c r="C549" s="120" t="s">
        <v>1881</v>
      </c>
      <c r="D549" s="120" t="s">
        <v>2064</v>
      </c>
      <c r="E549" s="129">
        <v>1.8079000000000001</v>
      </c>
      <c r="F549" s="130">
        <v>5.48</v>
      </c>
      <c r="G549" s="131">
        <v>1</v>
      </c>
      <c r="H549" s="130">
        <v>0.95</v>
      </c>
      <c r="I549" s="133"/>
      <c r="K549" s="133"/>
      <c r="M549" s="133"/>
      <c r="O549" s="133"/>
      <c r="Q549" s="133"/>
    </row>
    <row r="550" spans="1:17">
      <c r="A550" s="127" t="s">
        <v>510</v>
      </c>
      <c r="B550" s="128" t="s">
        <v>1436</v>
      </c>
      <c r="C550" s="120" t="s">
        <v>1881</v>
      </c>
      <c r="D550" s="120" t="s">
        <v>2064</v>
      </c>
      <c r="E550" s="129">
        <v>3.7</v>
      </c>
      <c r="F550" s="130">
        <v>11.64</v>
      </c>
      <c r="G550" s="131">
        <v>1</v>
      </c>
      <c r="H550" s="130">
        <v>0.95</v>
      </c>
      <c r="I550" s="133"/>
      <c r="K550" s="133"/>
      <c r="M550" s="133"/>
      <c r="O550" s="133"/>
      <c r="Q550" s="133"/>
    </row>
    <row r="551" spans="1:17">
      <c r="A551" s="127" t="s">
        <v>511</v>
      </c>
      <c r="B551" s="128" t="s">
        <v>1740</v>
      </c>
      <c r="C551" s="120" t="s">
        <v>1881</v>
      </c>
      <c r="D551" s="120" t="s">
        <v>2064</v>
      </c>
      <c r="E551" s="129">
        <v>1.4384999999999999</v>
      </c>
      <c r="F551" s="130">
        <v>3.25</v>
      </c>
      <c r="G551" s="131">
        <v>1</v>
      </c>
      <c r="H551" s="130">
        <v>0.8</v>
      </c>
      <c r="I551" s="133"/>
      <c r="K551" s="133"/>
      <c r="M551" s="133"/>
      <c r="O551" s="133"/>
      <c r="Q551" s="133"/>
    </row>
    <row r="552" spans="1:17">
      <c r="A552" s="127" t="s">
        <v>512</v>
      </c>
      <c r="B552" s="128" t="s">
        <v>1740</v>
      </c>
      <c r="C552" s="120" t="s">
        <v>1881</v>
      </c>
      <c r="D552" s="120" t="s">
        <v>2064</v>
      </c>
      <c r="E552" s="129">
        <v>1.5892999999999999</v>
      </c>
      <c r="F552" s="130">
        <v>4</v>
      </c>
      <c r="G552" s="131">
        <v>1</v>
      </c>
      <c r="H552" s="130">
        <v>0.8</v>
      </c>
      <c r="I552" s="133"/>
      <c r="K552" s="133"/>
      <c r="M552" s="133"/>
      <c r="O552" s="133"/>
      <c r="Q552" s="133"/>
    </row>
    <row r="553" spans="1:17">
      <c r="A553" s="127" t="s">
        <v>513</v>
      </c>
      <c r="B553" s="128" t="s">
        <v>1740</v>
      </c>
      <c r="C553" s="120" t="s">
        <v>1881</v>
      </c>
      <c r="D553" s="120" t="s">
        <v>2064</v>
      </c>
      <c r="E553" s="129">
        <v>2.4432</v>
      </c>
      <c r="F553" s="130">
        <v>7.95</v>
      </c>
      <c r="G553" s="131">
        <v>1</v>
      </c>
      <c r="H553" s="130">
        <v>0.95</v>
      </c>
      <c r="I553" s="133"/>
      <c r="K553" s="133"/>
      <c r="M553" s="133"/>
      <c r="O553" s="133"/>
      <c r="Q553" s="133"/>
    </row>
    <row r="554" spans="1:17">
      <c r="A554" s="127" t="s">
        <v>514</v>
      </c>
      <c r="B554" s="128" t="s">
        <v>1740</v>
      </c>
      <c r="C554" s="120" t="s">
        <v>1881</v>
      </c>
      <c r="D554" s="120" t="s">
        <v>2064</v>
      </c>
      <c r="E554" s="129">
        <v>5.1984000000000004</v>
      </c>
      <c r="F554" s="130">
        <v>14.88</v>
      </c>
      <c r="G554" s="131">
        <v>1</v>
      </c>
      <c r="H554" s="130">
        <v>0.95</v>
      </c>
      <c r="I554" s="133"/>
      <c r="K554" s="133"/>
      <c r="M554" s="133"/>
      <c r="O554" s="133"/>
      <c r="Q554" s="133"/>
    </row>
    <row r="555" spans="1:17">
      <c r="A555" s="127" t="s">
        <v>515</v>
      </c>
      <c r="B555" s="128" t="s">
        <v>1741</v>
      </c>
      <c r="C555" s="120" t="s">
        <v>1881</v>
      </c>
      <c r="D555" s="120" t="s">
        <v>2064</v>
      </c>
      <c r="E555" s="129">
        <v>0.53390000000000004</v>
      </c>
      <c r="F555" s="130">
        <v>2.61</v>
      </c>
      <c r="G555" s="131">
        <v>1</v>
      </c>
      <c r="H555" s="130">
        <v>0.8</v>
      </c>
      <c r="I555" s="133"/>
      <c r="K555" s="133"/>
      <c r="M555" s="133"/>
      <c r="O555" s="133"/>
      <c r="Q555" s="133"/>
    </row>
    <row r="556" spans="1:17">
      <c r="A556" s="127" t="s">
        <v>516</v>
      </c>
      <c r="B556" s="128" t="s">
        <v>1741</v>
      </c>
      <c r="C556" s="120" t="s">
        <v>1881</v>
      </c>
      <c r="D556" s="120" t="s">
        <v>2064</v>
      </c>
      <c r="E556" s="129">
        <v>0.69130000000000003</v>
      </c>
      <c r="F556" s="130">
        <v>3.39</v>
      </c>
      <c r="G556" s="131">
        <v>1</v>
      </c>
      <c r="H556" s="130">
        <v>0.8</v>
      </c>
      <c r="I556" s="133"/>
      <c r="K556" s="133"/>
      <c r="M556" s="133"/>
      <c r="O556" s="133"/>
      <c r="Q556" s="133"/>
    </row>
    <row r="557" spans="1:17">
      <c r="A557" s="127" t="s">
        <v>517</v>
      </c>
      <c r="B557" s="128" t="s">
        <v>1741</v>
      </c>
      <c r="C557" s="120" t="s">
        <v>1881</v>
      </c>
      <c r="D557" s="120" t="s">
        <v>2064</v>
      </c>
      <c r="E557" s="129">
        <v>1.1116999999999999</v>
      </c>
      <c r="F557" s="130">
        <v>5.21</v>
      </c>
      <c r="G557" s="131">
        <v>1</v>
      </c>
      <c r="H557" s="130">
        <v>0.95</v>
      </c>
      <c r="I557" s="133"/>
      <c r="K557" s="133"/>
      <c r="M557" s="133"/>
      <c r="O557" s="133"/>
      <c r="Q557" s="133"/>
    </row>
    <row r="558" spans="1:17">
      <c r="A558" s="127" t="s">
        <v>518</v>
      </c>
      <c r="B558" s="128" t="s">
        <v>1741</v>
      </c>
      <c r="C558" s="120" t="s">
        <v>1881</v>
      </c>
      <c r="D558" s="120" t="s">
        <v>2064</v>
      </c>
      <c r="E558" s="129">
        <v>2.4710000000000001</v>
      </c>
      <c r="F558" s="130">
        <v>9.3000000000000007</v>
      </c>
      <c r="G558" s="131">
        <v>1</v>
      </c>
      <c r="H558" s="130">
        <v>0.95</v>
      </c>
      <c r="I558" s="133"/>
      <c r="K558" s="133"/>
      <c r="M558" s="133"/>
      <c r="O558" s="133"/>
      <c r="Q558" s="133"/>
    </row>
    <row r="559" spans="1:17">
      <c r="A559" s="127" t="s">
        <v>519</v>
      </c>
      <c r="B559" s="128" t="s">
        <v>1516</v>
      </c>
      <c r="C559" s="120" t="s">
        <v>1881</v>
      </c>
      <c r="D559" s="120" t="s">
        <v>2064</v>
      </c>
      <c r="E559" s="129">
        <v>0.55579999999999996</v>
      </c>
      <c r="F559" s="130">
        <v>2.5299999999999998</v>
      </c>
      <c r="G559" s="131">
        <v>1</v>
      </c>
      <c r="H559" s="130">
        <v>0.8</v>
      </c>
      <c r="I559" s="133"/>
      <c r="K559" s="133"/>
      <c r="M559" s="133"/>
      <c r="O559" s="133"/>
      <c r="Q559" s="133"/>
    </row>
    <row r="560" spans="1:17">
      <c r="A560" s="127" t="s">
        <v>520</v>
      </c>
      <c r="B560" s="128" t="s">
        <v>1516</v>
      </c>
      <c r="C560" s="120" t="s">
        <v>1881</v>
      </c>
      <c r="D560" s="120" t="s">
        <v>2064</v>
      </c>
      <c r="E560" s="129">
        <v>0.72809999999999997</v>
      </c>
      <c r="F560" s="130">
        <v>3.37</v>
      </c>
      <c r="G560" s="131">
        <v>1</v>
      </c>
      <c r="H560" s="130">
        <v>0.8</v>
      </c>
      <c r="I560" s="133"/>
      <c r="K560" s="133"/>
      <c r="M560" s="133"/>
      <c r="O560" s="133"/>
      <c r="Q560" s="133"/>
    </row>
    <row r="561" spans="1:17">
      <c r="A561" s="127" t="s">
        <v>521</v>
      </c>
      <c r="B561" s="128" t="s">
        <v>1516</v>
      </c>
      <c r="C561" s="120" t="s">
        <v>1881</v>
      </c>
      <c r="D561" s="120" t="s">
        <v>2064</v>
      </c>
      <c r="E561" s="129">
        <v>1.1556999999999999</v>
      </c>
      <c r="F561" s="130">
        <v>5.26</v>
      </c>
      <c r="G561" s="131">
        <v>1</v>
      </c>
      <c r="H561" s="130">
        <v>0.95</v>
      </c>
      <c r="I561" s="133"/>
      <c r="K561" s="133"/>
      <c r="M561" s="133"/>
      <c r="O561" s="133"/>
      <c r="Q561" s="133"/>
    </row>
    <row r="562" spans="1:17">
      <c r="A562" s="127" t="s">
        <v>522</v>
      </c>
      <c r="B562" s="128" t="s">
        <v>1516</v>
      </c>
      <c r="C562" s="120" t="s">
        <v>1881</v>
      </c>
      <c r="D562" s="120" t="s">
        <v>2064</v>
      </c>
      <c r="E562" s="129">
        <v>2.5461999999999998</v>
      </c>
      <c r="F562" s="130">
        <v>9.8000000000000007</v>
      </c>
      <c r="G562" s="131">
        <v>1</v>
      </c>
      <c r="H562" s="130">
        <v>0.95</v>
      </c>
      <c r="I562" s="133"/>
      <c r="K562" s="133"/>
      <c r="M562" s="133"/>
      <c r="O562" s="133"/>
      <c r="Q562" s="133"/>
    </row>
    <row r="563" spans="1:17">
      <c r="A563" s="127" t="s">
        <v>523</v>
      </c>
      <c r="B563" s="128" t="s">
        <v>1742</v>
      </c>
      <c r="C563" s="120" t="s">
        <v>1881</v>
      </c>
      <c r="D563" s="120" t="s">
        <v>2064</v>
      </c>
      <c r="E563" s="129">
        <v>0.77780000000000005</v>
      </c>
      <c r="F563" s="130">
        <v>2.87</v>
      </c>
      <c r="G563" s="131">
        <v>1</v>
      </c>
      <c r="H563" s="130">
        <v>0.8</v>
      </c>
      <c r="I563" s="133"/>
      <c r="K563" s="133"/>
      <c r="M563" s="133"/>
      <c r="O563" s="133"/>
      <c r="Q563" s="133"/>
    </row>
    <row r="564" spans="1:17">
      <c r="A564" s="127" t="s">
        <v>524</v>
      </c>
      <c r="B564" s="128" t="s">
        <v>1742</v>
      </c>
      <c r="C564" s="120" t="s">
        <v>1881</v>
      </c>
      <c r="D564" s="120" t="s">
        <v>2064</v>
      </c>
      <c r="E564" s="129">
        <v>0.98019999999999996</v>
      </c>
      <c r="F564" s="130">
        <v>3.73</v>
      </c>
      <c r="G564" s="131">
        <v>1</v>
      </c>
      <c r="H564" s="130">
        <v>0.8</v>
      </c>
      <c r="I564" s="133"/>
      <c r="K564" s="133"/>
      <c r="M564" s="133"/>
      <c r="O564" s="133"/>
      <c r="Q564" s="133"/>
    </row>
    <row r="565" spans="1:17">
      <c r="A565" s="127" t="s">
        <v>525</v>
      </c>
      <c r="B565" s="128" t="s">
        <v>1742</v>
      </c>
      <c r="C565" s="120" t="s">
        <v>1881</v>
      </c>
      <c r="D565" s="120" t="s">
        <v>2064</v>
      </c>
      <c r="E565" s="129">
        <v>1.302</v>
      </c>
      <c r="F565" s="130">
        <v>5.4</v>
      </c>
      <c r="G565" s="131">
        <v>1</v>
      </c>
      <c r="H565" s="130">
        <v>0.95</v>
      </c>
      <c r="I565" s="133"/>
      <c r="K565" s="133"/>
      <c r="M565" s="133"/>
      <c r="O565" s="133"/>
      <c r="Q565" s="133"/>
    </row>
    <row r="566" spans="1:17">
      <c r="A566" s="127" t="s">
        <v>526</v>
      </c>
      <c r="B566" s="128" t="s">
        <v>1742</v>
      </c>
      <c r="C566" s="120" t="s">
        <v>1881</v>
      </c>
      <c r="D566" s="120" t="s">
        <v>2064</v>
      </c>
      <c r="E566" s="129">
        <v>2.0104000000000002</v>
      </c>
      <c r="F566" s="130">
        <v>8.33</v>
      </c>
      <c r="G566" s="131">
        <v>1</v>
      </c>
      <c r="H566" s="130">
        <v>0.95</v>
      </c>
      <c r="I566" s="133"/>
      <c r="K566" s="133"/>
      <c r="M566" s="133"/>
      <c r="O566" s="133"/>
      <c r="Q566" s="133"/>
    </row>
    <row r="567" spans="1:17">
      <c r="A567" s="127" t="s">
        <v>527</v>
      </c>
      <c r="B567" s="128" t="s">
        <v>1517</v>
      </c>
      <c r="C567" s="120" t="s">
        <v>1881</v>
      </c>
      <c r="D567" s="120" t="s">
        <v>2064</v>
      </c>
      <c r="E567" s="129">
        <v>0.54330000000000001</v>
      </c>
      <c r="F567" s="130">
        <v>2.78</v>
      </c>
      <c r="G567" s="131">
        <v>1</v>
      </c>
      <c r="H567" s="130">
        <v>0.8</v>
      </c>
      <c r="I567" s="133"/>
      <c r="K567" s="133"/>
      <c r="M567" s="133"/>
      <c r="O567" s="133"/>
      <c r="Q567" s="133"/>
    </row>
    <row r="568" spans="1:17">
      <c r="A568" s="127" t="s">
        <v>528</v>
      </c>
      <c r="B568" s="128" t="s">
        <v>1517</v>
      </c>
      <c r="C568" s="120" t="s">
        <v>1881</v>
      </c>
      <c r="D568" s="120" t="s">
        <v>2064</v>
      </c>
      <c r="E568" s="129">
        <v>0.71779999999999999</v>
      </c>
      <c r="F568" s="130">
        <v>3.6</v>
      </c>
      <c r="G568" s="131">
        <v>1</v>
      </c>
      <c r="H568" s="130">
        <v>0.8</v>
      </c>
      <c r="I568" s="133"/>
      <c r="K568" s="133"/>
      <c r="M568" s="133"/>
      <c r="O568" s="133"/>
      <c r="Q568" s="133"/>
    </row>
    <row r="569" spans="1:17">
      <c r="A569" s="127" t="s">
        <v>529</v>
      </c>
      <c r="B569" s="128" t="s">
        <v>1517</v>
      </c>
      <c r="C569" s="120" t="s">
        <v>1881</v>
      </c>
      <c r="D569" s="120" t="s">
        <v>2064</v>
      </c>
      <c r="E569" s="129">
        <v>1.1785000000000001</v>
      </c>
      <c r="F569" s="130">
        <v>5.77</v>
      </c>
      <c r="G569" s="131">
        <v>1</v>
      </c>
      <c r="H569" s="130">
        <v>0.95</v>
      </c>
      <c r="I569" s="133"/>
      <c r="K569" s="133"/>
      <c r="M569" s="133"/>
      <c r="O569" s="133"/>
      <c r="Q569" s="133"/>
    </row>
    <row r="570" spans="1:17">
      <c r="A570" s="127" t="s">
        <v>530</v>
      </c>
      <c r="B570" s="128" t="s">
        <v>1517</v>
      </c>
      <c r="C570" s="120" t="s">
        <v>1881</v>
      </c>
      <c r="D570" s="120" t="s">
        <v>2064</v>
      </c>
      <c r="E570" s="129">
        <v>2.7065999999999999</v>
      </c>
      <c r="F570" s="130">
        <v>11.36</v>
      </c>
      <c r="G570" s="131">
        <v>1</v>
      </c>
      <c r="H570" s="130">
        <v>0.95</v>
      </c>
      <c r="I570" s="133"/>
      <c r="K570" s="133"/>
      <c r="M570" s="133"/>
      <c r="O570" s="133"/>
      <c r="Q570" s="133"/>
    </row>
    <row r="571" spans="1:17">
      <c r="A571" s="127" t="s">
        <v>531</v>
      </c>
      <c r="B571" s="128" t="s">
        <v>1518</v>
      </c>
      <c r="C571" s="120" t="s">
        <v>1881</v>
      </c>
      <c r="D571" s="120" t="s">
        <v>2064</v>
      </c>
      <c r="E571" s="129">
        <v>0.56100000000000005</v>
      </c>
      <c r="F571" s="130">
        <v>2.58</v>
      </c>
      <c r="G571" s="131">
        <v>1</v>
      </c>
      <c r="H571" s="130">
        <v>0.8</v>
      </c>
      <c r="I571" s="133"/>
      <c r="K571" s="133"/>
      <c r="M571" s="133"/>
      <c r="O571" s="133"/>
      <c r="Q571" s="133"/>
    </row>
    <row r="572" spans="1:17">
      <c r="A572" s="127" t="s">
        <v>532</v>
      </c>
      <c r="B572" s="128" t="s">
        <v>1518</v>
      </c>
      <c r="C572" s="120" t="s">
        <v>1881</v>
      </c>
      <c r="D572" s="120" t="s">
        <v>2064</v>
      </c>
      <c r="E572" s="129">
        <v>0.71220000000000006</v>
      </c>
      <c r="F572" s="130">
        <v>3.14</v>
      </c>
      <c r="G572" s="131">
        <v>1</v>
      </c>
      <c r="H572" s="130">
        <v>0.8</v>
      </c>
      <c r="I572" s="133"/>
      <c r="K572" s="133"/>
      <c r="M572" s="133"/>
      <c r="O572" s="133"/>
      <c r="Q572" s="133"/>
    </row>
    <row r="573" spans="1:17">
      <c r="A573" s="127" t="s">
        <v>533</v>
      </c>
      <c r="B573" s="128" t="s">
        <v>1518</v>
      </c>
      <c r="C573" s="120" t="s">
        <v>1881</v>
      </c>
      <c r="D573" s="120" t="s">
        <v>2064</v>
      </c>
      <c r="E573" s="129">
        <v>1.0839000000000001</v>
      </c>
      <c r="F573" s="130">
        <v>4.5599999999999996</v>
      </c>
      <c r="G573" s="131">
        <v>1</v>
      </c>
      <c r="H573" s="130">
        <v>0.95</v>
      </c>
      <c r="I573" s="133"/>
      <c r="K573" s="133"/>
      <c r="M573" s="133"/>
      <c r="O573" s="133"/>
      <c r="Q573" s="133"/>
    </row>
    <row r="574" spans="1:17">
      <c r="A574" s="127" t="s">
        <v>534</v>
      </c>
      <c r="B574" s="128" t="s">
        <v>1518</v>
      </c>
      <c r="C574" s="120" t="s">
        <v>1881</v>
      </c>
      <c r="D574" s="120" t="s">
        <v>2064</v>
      </c>
      <c r="E574" s="129">
        <v>2.1760999999999999</v>
      </c>
      <c r="F574" s="130">
        <v>8.24</v>
      </c>
      <c r="G574" s="131">
        <v>1</v>
      </c>
      <c r="H574" s="130">
        <v>0.95</v>
      </c>
      <c r="I574" s="133"/>
      <c r="K574" s="133"/>
      <c r="M574" s="133"/>
      <c r="O574" s="133"/>
      <c r="Q574" s="133"/>
    </row>
    <row r="575" spans="1:17">
      <c r="A575" s="127" t="s">
        <v>535</v>
      </c>
      <c r="B575" s="128" t="s">
        <v>1743</v>
      </c>
      <c r="C575" s="120" t="s">
        <v>1881</v>
      </c>
      <c r="D575" s="120" t="s">
        <v>2064</v>
      </c>
      <c r="E575" s="129">
        <v>0.73170000000000002</v>
      </c>
      <c r="F575" s="130">
        <v>2.36</v>
      </c>
      <c r="G575" s="131">
        <v>1</v>
      </c>
      <c r="H575" s="130">
        <v>0.8</v>
      </c>
      <c r="I575" s="133"/>
      <c r="K575" s="133"/>
      <c r="M575" s="133"/>
      <c r="O575" s="133"/>
      <c r="Q575" s="133"/>
    </row>
    <row r="576" spans="1:17">
      <c r="A576" s="127" t="s">
        <v>536</v>
      </c>
      <c r="B576" s="128" t="s">
        <v>1743</v>
      </c>
      <c r="C576" s="120" t="s">
        <v>1881</v>
      </c>
      <c r="D576" s="120" t="s">
        <v>2064</v>
      </c>
      <c r="E576" s="129">
        <v>0.92779999999999996</v>
      </c>
      <c r="F576" s="130">
        <v>3.36</v>
      </c>
      <c r="G576" s="131">
        <v>1</v>
      </c>
      <c r="H576" s="130">
        <v>0.8</v>
      </c>
      <c r="I576" s="133"/>
      <c r="K576" s="133"/>
      <c r="M576" s="133"/>
      <c r="O576" s="133"/>
      <c r="Q576" s="133"/>
    </row>
    <row r="577" spans="1:17">
      <c r="A577" s="127" t="s">
        <v>537</v>
      </c>
      <c r="B577" s="128" t="s">
        <v>1743</v>
      </c>
      <c r="C577" s="120" t="s">
        <v>1881</v>
      </c>
      <c r="D577" s="120" t="s">
        <v>2064</v>
      </c>
      <c r="E577" s="129">
        <v>1.3251999999999999</v>
      </c>
      <c r="F577" s="130">
        <v>5.3</v>
      </c>
      <c r="G577" s="131">
        <v>1</v>
      </c>
      <c r="H577" s="130">
        <v>0.95</v>
      </c>
      <c r="I577" s="133"/>
      <c r="K577" s="133"/>
      <c r="M577" s="133"/>
      <c r="O577" s="133"/>
      <c r="Q577" s="133"/>
    </row>
    <row r="578" spans="1:17">
      <c r="A578" s="127" t="s">
        <v>538</v>
      </c>
      <c r="B578" s="128" t="s">
        <v>1743</v>
      </c>
      <c r="C578" s="120" t="s">
        <v>1881</v>
      </c>
      <c r="D578" s="120" t="s">
        <v>2064</v>
      </c>
      <c r="E578" s="129">
        <v>2.3666999999999998</v>
      </c>
      <c r="F578" s="130">
        <v>9.83</v>
      </c>
      <c r="G578" s="131">
        <v>1</v>
      </c>
      <c r="H578" s="130">
        <v>0.95</v>
      </c>
      <c r="I578" s="133"/>
      <c r="K578" s="133"/>
      <c r="M578" s="133"/>
      <c r="O578" s="133"/>
      <c r="Q578" s="133"/>
    </row>
    <row r="579" spans="1:17">
      <c r="A579" s="127" t="s">
        <v>539</v>
      </c>
      <c r="B579" s="128" t="s">
        <v>1744</v>
      </c>
      <c r="C579" s="120" t="s">
        <v>1881</v>
      </c>
      <c r="D579" s="120" t="s">
        <v>2061</v>
      </c>
      <c r="E579" s="129">
        <v>4.1429</v>
      </c>
      <c r="F579" s="130">
        <v>3.49</v>
      </c>
      <c r="G579" s="131">
        <v>1</v>
      </c>
      <c r="H579" s="130">
        <v>0.8</v>
      </c>
      <c r="I579" s="133"/>
      <c r="K579" s="133"/>
      <c r="M579" s="133"/>
      <c r="O579" s="133"/>
      <c r="Q579" s="133"/>
    </row>
    <row r="580" spans="1:17">
      <c r="A580" s="127" t="s">
        <v>540</v>
      </c>
      <c r="B580" s="128" t="s">
        <v>1744</v>
      </c>
      <c r="C580" s="120" t="s">
        <v>1881</v>
      </c>
      <c r="D580" s="120" t="s">
        <v>2061</v>
      </c>
      <c r="E580" s="129">
        <v>5.2037000000000004</v>
      </c>
      <c r="F580" s="130">
        <v>5.03</v>
      </c>
      <c r="G580" s="131">
        <v>1</v>
      </c>
      <c r="H580" s="130">
        <v>0.8</v>
      </c>
      <c r="I580" s="133"/>
      <c r="K580" s="133"/>
      <c r="M580" s="133"/>
      <c r="O580" s="133"/>
      <c r="Q580" s="133"/>
    </row>
    <row r="581" spans="1:17">
      <c r="A581" s="127" t="s">
        <v>541</v>
      </c>
      <c r="B581" s="128" t="s">
        <v>1744</v>
      </c>
      <c r="C581" s="120" t="s">
        <v>1881</v>
      </c>
      <c r="D581" s="120" t="s">
        <v>2061</v>
      </c>
      <c r="E581" s="129">
        <v>7.4157999999999999</v>
      </c>
      <c r="F581" s="130">
        <v>8.08</v>
      </c>
      <c r="G581" s="131">
        <v>1</v>
      </c>
      <c r="H581" s="130">
        <v>0.95</v>
      </c>
      <c r="I581" s="133"/>
      <c r="K581" s="133"/>
      <c r="M581" s="133"/>
      <c r="O581" s="133"/>
      <c r="Q581" s="133"/>
    </row>
    <row r="582" spans="1:17">
      <c r="A582" s="127" t="s">
        <v>542</v>
      </c>
      <c r="B582" s="128" t="s">
        <v>1744</v>
      </c>
      <c r="C582" s="120" t="s">
        <v>1881</v>
      </c>
      <c r="D582" s="120" t="s">
        <v>2061</v>
      </c>
      <c r="E582" s="129">
        <v>10.882099999999999</v>
      </c>
      <c r="F582" s="130">
        <v>18.149999999999999</v>
      </c>
      <c r="G582" s="131">
        <v>1</v>
      </c>
      <c r="H582" s="130">
        <v>0.95</v>
      </c>
      <c r="I582" s="133"/>
      <c r="K582" s="133"/>
      <c r="M582" s="133"/>
      <c r="O582" s="133"/>
      <c r="Q582" s="133"/>
    </row>
    <row r="583" spans="1:17">
      <c r="A583" s="127" t="s">
        <v>543</v>
      </c>
      <c r="B583" s="128" t="s">
        <v>1745</v>
      </c>
      <c r="C583" s="120" t="s">
        <v>1881</v>
      </c>
      <c r="D583" s="120" t="s">
        <v>2061</v>
      </c>
      <c r="E583" s="129">
        <v>2.7189000000000001</v>
      </c>
      <c r="F583" s="130">
        <v>2.59</v>
      </c>
      <c r="G583" s="131">
        <v>1</v>
      </c>
      <c r="H583" s="130">
        <v>0.8</v>
      </c>
      <c r="I583" s="133"/>
      <c r="K583" s="133"/>
      <c r="M583" s="133"/>
      <c r="O583" s="133"/>
      <c r="Q583" s="133"/>
    </row>
    <row r="584" spans="1:17">
      <c r="A584" s="127" t="s">
        <v>544</v>
      </c>
      <c r="B584" s="128" t="s">
        <v>1745</v>
      </c>
      <c r="C584" s="120" t="s">
        <v>1881</v>
      </c>
      <c r="D584" s="120" t="s">
        <v>2061</v>
      </c>
      <c r="E584" s="129">
        <v>3.3527999999999998</v>
      </c>
      <c r="F584" s="130">
        <v>3.8</v>
      </c>
      <c r="G584" s="131">
        <v>1</v>
      </c>
      <c r="H584" s="130">
        <v>0.8</v>
      </c>
      <c r="I584" s="133"/>
      <c r="K584" s="133"/>
      <c r="M584" s="133"/>
      <c r="O584" s="133"/>
      <c r="Q584" s="133"/>
    </row>
    <row r="585" spans="1:17">
      <c r="A585" s="127" t="s">
        <v>545</v>
      </c>
      <c r="B585" s="128" t="s">
        <v>1745</v>
      </c>
      <c r="C585" s="120" t="s">
        <v>1881</v>
      </c>
      <c r="D585" s="120" t="s">
        <v>2061</v>
      </c>
      <c r="E585" s="129">
        <v>4.9074</v>
      </c>
      <c r="F585" s="130">
        <v>7.53</v>
      </c>
      <c r="G585" s="131">
        <v>1</v>
      </c>
      <c r="H585" s="130">
        <v>0.95</v>
      </c>
      <c r="I585" s="133"/>
      <c r="K585" s="133"/>
      <c r="M585" s="133"/>
      <c r="O585" s="133"/>
      <c r="Q585" s="133"/>
    </row>
    <row r="586" spans="1:17">
      <c r="A586" s="127" t="s">
        <v>546</v>
      </c>
      <c r="B586" s="128" t="s">
        <v>1745</v>
      </c>
      <c r="C586" s="120" t="s">
        <v>1881</v>
      </c>
      <c r="D586" s="120" t="s">
        <v>2061</v>
      </c>
      <c r="E586" s="129">
        <v>7.6298000000000004</v>
      </c>
      <c r="F586" s="130">
        <v>15.64</v>
      </c>
      <c r="G586" s="131">
        <v>1</v>
      </c>
      <c r="H586" s="130">
        <v>0.95</v>
      </c>
      <c r="I586" s="133"/>
      <c r="K586" s="133"/>
      <c r="M586" s="133"/>
      <c r="O586" s="133"/>
      <c r="Q586" s="133"/>
    </row>
    <row r="587" spans="1:17">
      <c r="A587" s="127" t="s">
        <v>547</v>
      </c>
      <c r="B587" s="128" t="s">
        <v>1519</v>
      </c>
      <c r="C587" s="120" t="s">
        <v>1881</v>
      </c>
      <c r="D587" s="120" t="s">
        <v>2061</v>
      </c>
      <c r="E587" s="129">
        <v>1.0267999999999999</v>
      </c>
      <c r="F587" s="130">
        <v>4.3899999999999997</v>
      </c>
      <c r="G587" s="131">
        <v>1</v>
      </c>
      <c r="H587" s="130">
        <v>0.8</v>
      </c>
      <c r="I587" s="133"/>
      <c r="K587" s="133"/>
      <c r="M587" s="133"/>
      <c r="O587" s="133"/>
      <c r="Q587" s="133"/>
    </row>
    <row r="588" spans="1:17">
      <c r="A588" s="127" t="s">
        <v>548</v>
      </c>
      <c r="B588" s="128" t="s">
        <v>1519</v>
      </c>
      <c r="C588" s="120" t="s">
        <v>1881</v>
      </c>
      <c r="D588" s="120" t="s">
        <v>2061</v>
      </c>
      <c r="E588" s="129">
        <v>1.4084000000000001</v>
      </c>
      <c r="F588" s="130">
        <v>6.45</v>
      </c>
      <c r="G588" s="131">
        <v>1</v>
      </c>
      <c r="H588" s="130">
        <v>0.8</v>
      </c>
      <c r="I588" s="133"/>
      <c r="K588" s="133"/>
      <c r="M588" s="133"/>
      <c r="O588" s="133"/>
      <c r="Q588" s="133"/>
    </row>
    <row r="589" spans="1:17">
      <c r="A589" s="127" t="s">
        <v>549</v>
      </c>
      <c r="B589" s="128" t="s">
        <v>1519</v>
      </c>
      <c r="C589" s="120" t="s">
        <v>1881</v>
      </c>
      <c r="D589" s="120" t="s">
        <v>2061</v>
      </c>
      <c r="E589" s="129">
        <v>2.2256999999999998</v>
      </c>
      <c r="F589" s="130">
        <v>9.68</v>
      </c>
      <c r="G589" s="131">
        <v>1</v>
      </c>
      <c r="H589" s="130">
        <v>0.95</v>
      </c>
      <c r="I589" s="133"/>
      <c r="K589" s="133"/>
      <c r="M589" s="133"/>
      <c r="O589" s="133"/>
      <c r="Q589" s="133"/>
    </row>
    <row r="590" spans="1:17">
      <c r="A590" s="127" t="s">
        <v>550</v>
      </c>
      <c r="B590" s="128" t="s">
        <v>1519</v>
      </c>
      <c r="C590" s="120" t="s">
        <v>1881</v>
      </c>
      <c r="D590" s="120" t="s">
        <v>2061</v>
      </c>
      <c r="E590" s="129">
        <v>4.1818</v>
      </c>
      <c r="F590" s="130">
        <v>15.75</v>
      </c>
      <c r="G590" s="131">
        <v>1</v>
      </c>
      <c r="H590" s="130">
        <v>0.95</v>
      </c>
      <c r="I590" s="133"/>
      <c r="K590" s="133"/>
      <c r="M590" s="133"/>
      <c r="O590" s="133"/>
      <c r="Q590" s="133"/>
    </row>
    <row r="591" spans="1:17">
      <c r="A591" s="127" t="s">
        <v>551</v>
      </c>
      <c r="B591" s="128" t="s">
        <v>1746</v>
      </c>
      <c r="C591" s="120" t="s">
        <v>1881</v>
      </c>
      <c r="D591" s="120" t="s">
        <v>2061</v>
      </c>
      <c r="E591" s="129">
        <v>1.3683000000000001</v>
      </c>
      <c r="F591" s="130">
        <v>3.7</v>
      </c>
      <c r="G591" s="131">
        <v>1</v>
      </c>
      <c r="H591" s="130">
        <v>0.8</v>
      </c>
      <c r="I591" s="133"/>
      <c r="K591" s="133"/>
      <c r="M591" s="133"/>
      <c r="O591" s="133"/>
      <c r="Q591" s="133"/>
    </row>
    <row r="592" spans="1:17">
      <c r="A592" s="127" t="s">
        <v>552</v>
      </c>
      <c r="B592" s="128" t="s">
        <v>1746</v>
      </c>
      <c r="C592" s="120" t="s">
        <v>1881</v>
      </c>
      <c r="D592" s="120" t="s">
        <v>2061</v>
      </c>
      <c r="E592" s="129">
        <v>1.6101000000000001</v>
      </c>
      <c r="F592" s="130">
        <v>4.8499999999999996</v>
      </c>
      <c r="G592" s="131">
        <v>1</v>
      </c>
      <c r="H592" s="130">
        <v>0.8</v>
      </c>
      <c r="I592" s="133"/>
      <c r="K592" s="133"/>
      <c r="M592" s="133"/>
      <c r="O592" s="133"/>
      <c r="Q592" s="133"/>
    </row>
    <row r="593" spans="1:17">
      <c r="A593" s="127" t="s">
        <v>553</v>
      </c>
      <c r="B593" s="128" t="s">
        <v>1746</v>
      </c>
      <c r="C593" s="120" t="s">
        <v>1881</v>
      </c>
      <c r="D593" s="120" t="s">
        <v>2061</v>
      </c>
      <c r="E593" s="129">
        <v>2.1379999999999999</v>
      </c>
      <c r="F593" s="130">
        <v>6.72</v>
      </c>
      <c r="G593" s="131">
        <v>1</v>
      </c>
      <c r="H593" s="130">
        <v>0.95</v>
      </c>
      <c r="I593" s="133"/>
      <c r="K593" s="133"/>
      <c r="M593" s="133"/>
      <c r="O593" s="133"/>
      <c r="Q593" s="133"/>
    </row>
    <row r="594" spans="1:17">
      <c r="A594" s="127" t="s">
        <v>554</v>
      </c>
      <c r="B594" s="128" t="s">
        <v>1746</v>
      </c>
      <c r="C594" s="120" t="s">
        <v>1881</v>
      </c>
      <c r="D594" s="120" t="s">
        <v>2061</v>
      </c>
      <c r="E594" s="129">
        <v>3.2858999999999998</v>
      </c>
      <c r="F594" s="130">
        <v>10.29</v>
      </c>
      <c r="G594" s="131">
        <v>1</v>
      </c>
      <c r="H594" s="130">
        <v>0.95</v>
      </c>
      <c r="I594" s="133"/>
      <c r="K594" s="133"/>
      <c r="M594" s="133"/>
      <c r="O594" s="133"/>
      <c r="Q594" s="133"/>
    </row>
    <row r="595" spans="1:17">
      <c r="A595" s="127" t="s">
        <v>555</v>
      </c>
      <c r="B595" s="128" t="s">
        <v>1747</v>
      </c>
      <c r="C595" s="120" t="s">
        <v>1881</v>
      </c>
      <c r="D595" s="120" t="s">
        <v>2061</v>
      </c>
      <c r="E595" s="129">
        <v>1.5137</v>
      </c>
      <c r="F595" s="130">
        <v>2.5299999999999998</v>
      </c>
      <c r="G595" s="131">
        <v>1</v>
      </c>
      <c r="H595" s="130">
        <v>0.8</v>
      </c>
      <c r="I595" s="133"/>
      <c r="K595" s="133"/>
      <c r="M595" s="133"/>
      <c r="O595" s="133"/>
      <c r="Q595" s="133"/>
    </row>
    <row r="596" spans="1:17">
      <c r="A596" s="127" t="s">
        <v>556</v>
      </c>
      <c r="B596" s="128" t="s">
        <v>1747</v>
      </c>
      <c r="C596" s="120" t="s">
        <v>1881</v>
      </c>
      <c r="D596" s="120" t="s">
        <v>2061</v>
      </c>
      <c r="E596" s="129">
        <v>1.9585999999999999</v>
      </c>
      <c r="F596" s="130">
        <v>4.42</v>
      </c>
      <c r="G596" s="131">
        <v>1</v>
      </c>
      <c r="H596" s="130">
        <v>0.8</v>
      </c>
      <c r="I596" s="133"/>
      <c r="K596" s="133"/>
      <c r="M596" s="133"/>
      <c r="O596" s="133"/>
      <c r="Q596" s="133"/>
    </row>
    <row r="597" spans="1:17">
      <c r="A597" s="127" t="s">
        <v>557</v>
      </c>
      <c r="B597" s="128" t="s">
        <v>1747</v>
      </c>
      <c r="C597" s="120" t="s">
        <v>1881</v>
      </c>
      <c r="D597" s="120" t="s">
        <v>2061</v>
      </c>
      <c r="E597" s="129">
        <v>2.8448000000000002</v>
      </c>
      <c r="F597" s="130">
        <v>8.07</v>
      </c>
      <c r="G597" s="131">
        <v>1</v>
      </c>
      <c r="H597" s="130">
        <v>0.95</v>
      </c>
      <c r="I597" s="133"/>
      <c r="K597" s="133"/>
      <c r="M597" s="133"/>
      <c r="O597" s="133"/>
      <c r="Q597" s="133"/>
    </row>
    <row r="598" spans="1:17">
      <c r="A598" s="127" t="s">
        <v>558</v>
      </c>
      <c r="B598" s="128" t="s">
        <v>1747</v>
      </c>
      <c r="C598" s="120" t="s">
        <v>1881</v>
      </c>
      <c r="D598" s="120" t="s">
        <v>2061</v>
      </c>
      <c r="E598" s="129">
        <v>4.3281999999999998</v>
      </c>
      <c r="F598" s="130">
        <v>15.33</v>
      </c>
      <c r="G598" s="131">
        <v>1</v>
      </c>
      <c r="H598" s="130">
        <v>0.95</v>
      </c>
      <c r="I598" s="133"/>
      <c r="K598" s="133"/>
      <c r="M598" s="133"/>
      <c r="O598" s="133"/>
      <c r="Q598" s="133"/>
    </row>
    <row r="599" spans="1:17">
      <c r="A599" s="127" t="s">
        <v>559</v>
      </c>
      <c r="B599" s="128" t="s">
        <v>1895</v>
      </c>
      <c r="C599" s="120" t="s">
        <v>1881</v>
      </c>
      <c r="D599" s="120" t="s">
        <v>2061</v>
      </c>
      <c r="E599" s="129">
        <v>1.2476</v>
      </c>
      <c r="F599" s="130">
        <v>2.2000000000000002</v>
      </c>
      <c r="G599" s="131">
        <v>1</v>
      </c>
      <c r="H599" s="130">
        <v>0.8</v>
      </c>
      <c r="I599" s="133"/>
      <c r="K599" s="133"/>
      <c r="M599" s="133"/>
      <c r="O599" s="133"/>
      <c r="Q599" s="133"/>
    </row>
    <row r="600" spans="1:17">
      <c r="A600" s="127" t="s">
        <v>560</v>
      </c>
      <c r="B600" s="128" t="s">
        <v>1895</v>
      </c>
      <c r="C600" s="120" t="s">
        <v>1881</v>
      </c>
      <c r="D600" s="120" t="s">
        <v>2061</v>
      </c>
      <c r="E600" s="129">
        <v>1.6745000000000001</v>
      </c>
      <c r="F600" s="130">
        <v>3.53</v>
      </c>
      <c r="G600" s="131">
        <v>1</v>
      </c>
      <c r="H600" s="130">
        <v>0.8</v>
      </c>
      <c r="I600" s="133"/>
      <c r="K600" s="133"/>
      <c r="M600" s="133"/>
      <c r="O600" s="133"/>
      <c r="Q600" s="133"/>
    </row>
    <row r="601" spans="1:17">
      <c r="A601" s="127" t="s">
        <v>561</v>
      </c>
      <c r="B601" s="128" t="s">
        <v>1895</v>
      </c>
      <c r="C601" s="120" t="s">
        <v>1881</v>
      </c>
      <c r="D601" s="120" t="s">
        <v>2061</v>
      </c>
      <c r="E601" s="129">
        <v>2.3096999999999999</v>
      </c>
      <c r="F601" s="130">
        <v>7.27</v>
      </c>
      <c r="G601" s="131">
        <v>1</v>
      </c>
      <c r="H601" s="130">
        <v>0.95</v>
      </c>
      <c r="I601" s="133"/>
      <c r="K601" s="133"/>
      <c r="M601" s="133"/>
      <c r="O601" s="133"/>
      <c r="Q601" s="133"/>
    </row>
    <row r="602" spans="1:17">
      <c r="A602" s="127" t="s">
        <v>562</v>
      </c>
      <c r="B602" s="128" t="s">
        <v>1895</v>
      </c>
      <c r="C602" s="120" t="s">
        <v>1881</v>
      </c>
      <c r="D602" s="120" t="s">
        <v>2061</v>
      </c>
      <c r="E602" s="129">
        <v>4.4191000000000003</v>
      </c>
      <c r="F602" s="130">
        <v>16.059999999999999</v>
      </c>
      <c r="G602" s="131">
        <v>1</v>
      </c>
      <c r="H602" s="130">
        <v>0.95</v>
      </c>
      <c r="I602" s="133"/>
      <c r="K602" s="133"/>
      <c r="M602" s="133"/>
      <c r="O602" s="133"/>
      <c r="Q602" s="133"/>
    </row>
    <row r="603" spans="1:17">
      <c r="A603" s="127" t="s">
        <v>563</v>
      </c>
      <c r="B603" s="128" t="s">
        <v>1748</v>
      </c>
      <c r="C603" s="120" t="s">
        <v>1881</v>
      </c>
      <c r="D603" s="120" t="s">
        <v>2061</v>
      </c>
      <c r="E603" s="129">
        <v>1.4936</v>
      </c>
      <c r="F603" s="130">
        <v>3.83</v>
      </c>
      <c r="G603" s="131">
        <v>1</v>
      </c>
      <c r="H603" s="130">
        <v>0.8</v>
      </c>
      <c r="I603" s="133"/>
      <c r="K603" s="133"/>
      <c r="M603" s="133"/>
      <c r="O603" s="133"/>
      <c r="Q603" s="133"/>
    </row>
    <row r="604" spans="1:17">
      <c r="A604" s="127" t="s">
        <v>564</v>
      </c>
      <c r="B604" s="128" t="s">
        <v>1748</v>
      </c>
      <c r="C604" s="120" t="s">
        <v>1881</v>
      </c>
      <c r="D604" s="120" t="s">
        <v>2061</v>
      </c>
      <c r="E604" s="129">
        <v>2.2982</v>
      </c>
      <c r="F604" s="130">
        <v>7</v>
      </c>
      <c r="G604" s="131">
        <v>1</v>
      </c>
      <c r="H604" s="130">
        <v>0.8</v>
      </c>
      <c r="I604" s="133"/>
      <c r="K604" s="133"/>
      <c r="M604" s="133"/>
      <c r="O604" s="133"/>
      <c r="Q604" s="133"/>
    </row>
    <row r="605" spans="1:17">
      <c r="A605" s="127" t="s">
        <v>565</v>
      </c>
      <c r="B605" s="128" t="s">
        <v>1748</v>
      </c>
      <c r="C605" s="120" t="s">
        <v>1881</v>
      </c>
      <c r="D605" s="120" t="s">
        <v>2061</v>
      </c>
      <c r="E605" s="129">
        <v>3.7833000000000001</v>
      </c>
      <c r="F605" s="130">
        <v>13.4</v>
      </c>
      <c r="G605" s="131">
        <v>1</v>
      </c>
      <c r="H605" s="130">
        <v>0.95</v>
      </c>
      <c r="I605" s="133"/>
      <c r="K605" s="133"/>
      <c r="M605" s="133"/>
      <c r="O605" s="133"/>
      <c r="Q605" s="133"/>
    </row>
    <row r="606" spans="1:17">
      <c r="A606" s="127" t="s">
        <v>566</v>
      </c>
      <c r="B606" s="128" t="s">
        <v>1748</v>
      </c>
      <c r="C606" s="120" t="s">
        <v>1881</v>
      </c>
      <c r="D606" s="120" t="s">
        <v>2061</v>
      </c>
      <c r="E606" s="129">
        <v>7.1452</v>
      </c>
      <c r="F606" s="130">
        <v>21.96</v>
      </c>
      <c r="G606" s="131">
        <v>1</v>
      </c>
      <c r="H606" s="130">
        <v>0.95</v>
      </c>
      <c r="I606" s="133"/>
      <c r="K606" s="133"/>
      <c r="M606" s="133"/>
      <c r="O606" s="133"/>
      <c r="Q606" s="133"/>
    </row>
    <row r="607" spans="1:17">
      <c r="A607" s="127" t="s">
        <v>567</v>
      </c>
      <c r="B607" s="128" t="s">
        <v>1749</v>
      </c>
      <c r="C607" s="120" t="s">
        <v>1881</v>
      </c>
      <c r="D607" s="120" t="s">
        <v>2061</v>
      </c>
      <c r="E607" s="129">
        <v>1.4159999999999999</v>
      </c>
      <c r="F607" s="130">
        <v>2.8</v>
      </c>
      <c r="G607" s="131">
        <v>1</v>
      </c>
      <c r="H607" s="130">
        <v>0.8</v>
      </c>
      <c r="I607" s="133"/>
      <c r="K607" s="133"/>
      <c r="M607" s="133"/>
      <c r="O607" s="133"/>
      <c r="Q607" s="133"/>
    </row>
    <row r="608" spans="1:17">
      <c r="A608" s="127" t="s">
        <v>568</v>
      </c>
      <c r="B608" s="128" t="s">
        <v>1749</v>
      </c>
      <c r="C608" s="120" t="s">
        <v>1881</v>
      </c>
      <c r="D608" s="120" t="s">
        <v>2061</v>
      </c>
      <c r="E608" s="129">
        <v>1.8170999999999999</v>
      </c>
      <c r="F608" s="130">
        <v>4.0199999999999996</v>
      </c>
      <c r="G608" s="131">
        <v>1</v>
      </c>
      <c r="H608" s="130">
        <v>0.8</v>
      </c>
      <c r="I608" s="133"/>
      <c r="K608" s="133"/>
      <c r="M608" s="133"/>
      <c r="O608" s="133"/>
      <c r="Q608" s="133"/>
    </row>
    <row r="609" spans="1:17">
      <c r="A609" s="127" t="s">
        <v>569</v>
      </c>
      <c r="B609" s="128" t="s">
        <v>1749</v>
      </c>
      <c r="C609" s="120" t="s">
        <v>1881</v>
      </c>
      <c r="D609" s="120" t="s">
        <v>2061</v>
      </c>
      <c r="E609" s="129">
        <v>2.6995</v>
      </c>
      <c r="F609" s="130">
        <v>7.95</v>
      </c>
      <c r="G609" s="131">
        <v>1</v>
      </c>
      <c r="H609" s="130">
        <v>0.95</v>
      </c>
      <c r="I609" s="133"/>
      <c r="K609" s="133"/>
      <c r="M609" s="133"/>
      <c r="O609" s="133"/>
      <c r="Q609" s="133"/>
    </row>
    <row r="610" spans="1:17">
      <c r="A610" s="127" t="s">
        <v>570</v>
      </c>
      <c r="B610" s="128" t="s">
        <v>1749</v>
      </c>
      <c r="C610" s="120" t="s">
        <v>1881</v>
      </c>
      <c r="D610" s="120" t="s">
        <v>2061</v>
      </c>
      <c r="E610" s="129">
        <v>4.3379000000000003</v>
      </c>
      <c r="F610" s="130">
        <v>13.91</v>
      </c>
      <c r="G610" s="131">
        <v>1</v>
      </c>
      <c r="H610" s="130">
        <v>0.95</v>
      </c>
      <c r="I610" s="133"/>
      <c r="K610" s="133"/>
      <c r="M610" s="133"/>
      <c r="O610" s="133"/>
      <c r="Q610" s="133"/>
    </row>
    <row r="611" spans="1:17">
      <c r="A611" s="127" t="s">
        <v>571</v>
      </c>
      <c r="B611" s="128" t="s">
        <v>1750</v>
      </c>
      <c r="C611" s="120" t="s">
        <v>1881</v>
      </c>
      <c r="D611" s="120" t="s">
        <v>2061</v>
      </c>
      <c r="E611" s="129">
        <v>1.2152000000000001</v>
      </c>
      <c r="F611" s="130">
        <v>2.62</v>
      </c>
      <c r="G611" s="131">
        <v>1</v>
      </c>
      <c r="H611" s="130">
        <v>0.8</v>
      </c>
      <c r="I611" s="133"/>
      <c r="K611" s="133"/>
      <c r="M611" s="133"/>
      <c r="O611" s="133"/>
      <c r="Q611" s="133"/>
    </row>
    <row r="612" spans="1:17">
      <c r="A612" s="127" t="s">
        <v>572</v>
      </c>
      <c r="B612" s="128" t="s">
        <v>1750</v>
      </c>
      <c r="C612" s="120" t="s">
        <v>1881</v>
      </c>
      <c r="D612" s="120" t="s">
        <v>2061</v>
      </c>
      <c r="E612" s="129">
        <v>1.2272000000000001</v>
      </c>
      <c r="F612" s="130">
        <v>4.8600000000000003</v>
      </c>
      <c r="G612" s="131">
        <v>1</v>
      </c>
      <c r="H612" s="130">
        <v>0.8</v>
      </c>
      <c r="I612" s="133"/>
      <c r="K612" s="133"/>
      <c r="M612" s="133"/>
      <c r="O612" s="133"/>
      <c r="Q612" s="133"/>
    </row>
    <row r="613" spans="1:17">
      <c r="A613" s="127" t="s">
        <v>573</v>
      </c>
      <c r="B613" s="128" t="s">
        <v>1750</v>
      </c>
      <c r="C613" s="120" t="s">
        <v>1881</v>
      </c>
      <c r="D613" s="120" t="s">
        <v>2061</v>
      </c>
      <c r="E613" s="129">
        <v>1.6667000000000001</v>
      </c>
      <c r="F613" s="130">
        <v>6.86</v>
      </c>
      <c r="G613" s="131">
        <v>1</v>
      </c>
      <c r="H613" s="130">
        <v>0.95</v>
      </c>
      <c r="I613" s="133"/>
      <c r="K613" s="133"/>
      <c r="M613" s="133"/>
      <c r="O613" s="133"/>
      <c r="Q613" s="133"/>
    </row>
    <row r="614" spans="1:17">
      <c r="A614" s="127" t="s">
        <v>574</v>
      </c>
      <c r="B614" s="128" t="s">
        <v>1750</v>
      </c>
      <c r="C614" s="120" t="s">
        <v>1881</v>
      </c>
      <c r="D614" s="120" t="s">
        <v>2061</v>
      </c>
      <c r="E614" s="129">
        <v>3.0234000000000001</v>
      </c>
      <c r="F614" s="130">
        <v>11.58</v>
      </c>
      <c r="G614" s="131">
        <v>1</v>
      </c>
      <c r="H614" s="130">
        <v>0.95</v>
      </c>
      <c r="I614" s="133"/>
      <c r="K614" s="133"/>
      <c r="M614" s="133"/>
      <c r="O614" s="133"/>
      <c r="Q614" s="133"/>
    </row>
    <row r="615" spans="1:17">
      <c r="A615" s="127" t="s">
        <v>575</v>
      </c>
      <c r="B615" s="128" t="s">
        <v>1751</v>
      </c>
      <c r="C615" s="120" t="s">
        <v>1881</v>
      </c>
      <c r="D615" s="120" t="s">
        <v>2061</v>
      </c>
      <c r="E615" s="129">
        <v>1.1722999999999999</v>
      </c>
      <c r="F615" s="130">
        <v>2.09</v>
      </c>
      <c r="G615" s="131">
        <v>1</v>
      </c>
      <c r="H615" s="130">
        <v>0.8</v>
      </c>
      <c r="I615" s="133"/>
      <c r="K615" s="133"/>
      <c r="M615" s="133"/>
      <c r="O615" s="133"/>
      <c r="Q615" s="133"/>
    </row>
    <row r="616" spans="1:17">
      <c r="A616" s="127" t="s">
        <v>576</v>
      </c>
      <c r="B616" s="128" t="s">
        <v>1751</v>
      </c>
      <c r="C616" s="120" t="s">
        <v>1881</v>
      </c>
      <c r="D616" s="120" t="s">
        <v>2061</v>
      </c>
      <c r="E616" s="129">
        <v>1.7128000000000001</v>
      </c>
      <c r="F616" s="130">
        <v>3.22</v>
      </c>
      <c r="G616" s="131">
        <v>1</v>
      </c>
      <c r="H616" s="130">
        <v>0.8</v>
      </c>
      <c r="I616" s="133"/>
      <c r="K616" s="133"/>
      <c r="M616" s="133"/>
      <c r="O616" s="133"/>
      <c r="Q616" s="133"/>
    </row>
    <row r="617" spans="1:17">
      <c r="A617" s="127" t="s">
        <v>577</v>
      </c>
      <c r="B617" s="128" t="s">
        <v>1751</v>
      </c>
      <c r="C617" s="120" t="s">
        <v>1881</v>
      </c>
      <c r="D617" s="120" t="s">
        <v>2061</v>
      </c>
      <c r="E617" s="129">
        <v>2.5470000000000002</v>
      </c>
      <c r="F617" s="130">
        <v>6.58</v>
      </c>
      <c r="G617" s="131">
        <v>1</v>
      </c>
      <c r="H617" s="130">
        <v>0.95</v>
      </c>
      <c r="I617" s="133"/>
      <c r="K617" s="133"/>
      <c r="M617" s="133"/>
      <c r="O617" s="133"/>
      <c r="Q617" s="133"/>
    </row>
    <row r="618" spans="1:17">
      <c r="A618" s="127" t="s">
        <v>578</v>
      </c>
      <c r="B618" s="128" t="s">
        <v>1751</v>
      </c>
      <c r="C618" s="120" t="s">
        <v>1881</v>
      </c>
      <c r="D618" s="120" t="s">
        <v>2061</v>
      </c>
      <c r="E618" s="129">
        <v>4.4692999999999996</v>
      </c>
      <c r="F618" s="130">
        <v>11.97</v>
      </c>
      <c r="G618" s="131">
        <v>1</v>
      </c>
      <c r="H618" s="130">
        <v>0.95</v>
      </c>
      <c r="I618" s="133"/>
      <c r="K618" s="133"/>
      <c r="M618" s="133"/>
      <c r="O618" s="133"/>
      <c r="Q618" s="133"/>
    </row>
    <row r="619" spans="1:17">
      <c r="A619" s="127" t="s">
        <v>579</v>
      </c>
      <c r="B619" s="128" t="s">
        <v>1752</v>
      </c>
      <c r="C619" s="120" t="s">
        <v>1881</v>
      </c>
      <c r="D619" s="120" t="s">
        <v>2061</v>
      </c>
      <c r="E619" s="129">
        <v>0.98440000000000005</v>
      </c>
      <c r="F619" s="130">
        <v>2.37</v>
      </c>
      <c r="G619" s="131">
        <v>1</v>
      </c>
      <c r="H619" s="130">
        <v>0.8</v>
      </c>
      <c r="I619" s="133"/>
      <c r="K619" s="133"/>
      <c r="M619" s="133"/>
      <c r="O619" s="133"/>
      <c r="Q619" s="133"/>
    </row>
    <row r="620" spans="1:17">
      <c r="A620" s="127" t="s">
        <v>580</v>
      </c>
      <c r="B620" s="128" t="s">
        <v>1752</v>
      </c>
      <c r="C620" s="120" t="s">
        <v>1881</v>
      </c>
      <c r="D620" s="120" t="s">
        <v>2061</v>
      </c>
      <c r="E620" s="129">
        <v>1.2756000000000001</v>
      </c>
      <c r="F620" s="130">
        <v>3.94</v>
      </c>
      <c r="G620" s="131">
        <v>1</v>
      </c>
      <c r="H620" s="130">
        <v>0.8</v>
      </c>
      <c r="I620" s="133"/>
      <c r="K620" s="133"/>
      <c r="M620" s="133"/>
      <c r="O620" s="133"/>
      <c r="Q620" s="133"/>
    </row>
    <row r="621" spans="1:17">
      <c r="A621" s="127" t="s">
        <v>581</v>
      </c>
      <c r="B621" s="128" t="s">
        <v>1752</v>
      </c>
      <c r="C621" s="120" t="s">
        <v>1881</v>
      </c>
      <c r="D621" s="120" t="s">
        <v>2061</v>
      </c>
      <c r="E621" s="129">
        <v>1.9482999999999999</v>
      </c>
      <c r="F621" s="130">
        <v>6.75</v>
      </c>
      <c r="G621" s="131">
        <v>1</v>
      </c>
      <c r="H621" s="130">
        <v>0.95</v>
      </c>
      <c r="I621" s="133"/>
      <c r="K621" s="133"/>
      <c r="M621" s="133"/>
      <c r="O621" s="133"/>
      <c r="Q621" s="133"/>
    </row>
    <row r="622" spans="1:17">
      <c r="A622" s="127" t="s">
        <v>582</v>
      </c>
      <c r="B622" s="128" t="s">
        <v>1752</v>
      </c>
      <c r="C622" s="120" t="s">
        <v>1881</v>
      </c>
      <c r="D622" s="120" t="s">
        <v>2061</v>
      </c>
      <c r="E622" s="129">
        <v>3.7084000000000001</v>
      </c>
      <c r="F622" s="130">
        <v>12.2</v>
      </c>
      <c r="G622" s="131">
        <v>1</v>
      </c>
      <c r="H622" s="130">
        <v>0.95</v>
      </c>
      <c r="I622" s="133"/>
      <c r="K622" s="133"/>
      <c r="M622" s="133"/>
      <c r="O622" s="133"/>
      <c r="Q622" s="133"/>
    </row>
    <row r="623" spans="1:17">
      <c r="A623" s="127" t="s">
        <v>583</v>
      </c>
      <c r="B623" s="128" t="s">
        <v>1753</v>
      </c>
      <c r="C623" s="120" t="s">
        <v>1881</v>
      </c>
      <c r="D623" s="120" t="s">
        <v>2061</v>
      </c>
      <c r="E623" s="129">
        <v>1.0599000000000001</v>
      </c>
      <c r="F623" s="130">
        <v>2.8</v>
      </c>
      <c r="G623" s="131">
        <v>1</v>
      </c>
      <c r="H623" s="130">
        <v>0.8</v>
      </c>
      <c r="I623" s="133"/>
      <c r="K623" s="133"/>
      <c r="M623" s="133"/>
      <c r="O623" s="133"/>
      <c r="Q623" s="133"/>
    </row>
    <row r="624" spans="1:17">
      <c r="A624" s="127" t="s">
        <v>584</v>
      </c>
      <c r="B624" s="128" t="s">
        <v>1753</v>
      </c>
      <c r="C624" s="120" t="s">
        <v>1881</v>
      </c>
      <c r="D624" s="120" t="s">
        <v>2061</v>
      </c>
      <c r="E624" s="129">
        <v>1.3821000000000001</v>
      </c>
      <c r="F624" s="130">
        <v>4.9400000000000004</v>
      </c>
      <c r="G624" s="131">
        <v>1</v>
      </c>
      <c r="H624" s="130">
        <v>0.8</v>
      </c>
      <c r="I624" s="133"/>
      <c r="K624" s="133"/>
      <c r="M624" s="133"/>
      <c r="O624" s="133"/>
      <c r="Q624" s="133"/>
    </row>
    <row r="625" spans="1:17">
      <c r="A625" s="127" t="s">
        <v>585</v>
      </c>
      <c r="B625" s="128" t="s">
        <v>1753</v>
      </c>
      <c r="C625" s="120" t="s">
        <v>1881</v>
      </c>
      <c r="D625" s="120" t="s">
        <v>2061</v>
      </c>
      <c r="E625" s="129">
        <v>2.1404000000000001</v>
      </c>
      <c r="F625" s="130">
        <v>8.75</v>
      </c>
      <c r="G625" s="131">
        <v>1</v>
      </c>
      <c r="H625" s="130">
        <v>0.95</v>
      </c>
      <c r="I625" s="133"/>
      <c r="K625" s="133"/>
      <c r="M625" s="133"/>
      <c r="O625" s="133"/>
      <c r="Q625" s="133"/>
    </row>
    <row r="626" spans="1:17">
      <c r="A626" s="127" t="s">
        <v>586</v>
      </c>
      <c r="B626" s="128" t="s">
        <v>1753</v>
      </c>
      <c r="C626" s="120" t="s">
        <v>1881</v>
      </c>
      <c r="D626" s="120" t="s">
        <v>2061</v>
      </c>
      <c r="E626" s="129">
        <v>3.9761000000000002</v>
      </c>
      <c r="F626" s="130">
        <v>14.63</v>
      </c>
      <c r="G626" s="131">
        <v>1</v>
      </c>
      <c r="H626" s="130">
        <v>0.95</v>
      </c>
      <c r="I626" s="133"/>
      <c r="K626" s="133"/>
      <c r="M626" s="133"/>
      <c r="O626" s="133"/>
      <c r="Q626" s="133"/>
    </row>
    <row r="627" spans="1:17">
      <c r="A627" s="127" t="s">
        <v>587</v>
      </c>
      <c r="B627" s="128" t="s">
        <v>1754</v>
      </c>
      <c r="C627" s="120" t="s">
        <v>1881</v>
      </c>
      <c r="D627" s="120" t="s">
        <v>2061</v>
      </c>
      <c r="E627" s="129">
        <v>1.1607000000000001</v>
      </c>
      <c r="F627" s="130">
        <v>2.16</v>
      </c>
      <c r="G627" s="131">
        <v>1</v>
      </c>
      <c r="H627" s="130">
        <v>0.8</v>
      </c>
      <c r="I627" s="133"/>
      <c r="K627" s="133"/>
      <c r="M627" s="133"/>
      <c r="O627" s="133"/>
      <c r="Q627" s="133"/>
    </row>
    <row r="628" spans="1:17">
      <c r="A628" s="127" t="s">
        <v>588</v>
      </c>
      <c r="B628" s="128" t="s">
        <v>1754</v>
      </c>
      <c r="C628" s="120" t="s">
        <v>1881</v>
      </c>
      <c r="D628" s="120" t="s">
        <v>2061</v>
      </c>
      <c r="E628" s="129">
        <v>1.6324000000000001</v>
      </c>
      <c r="F628" s="130">
        <v>4.1500000000000004</v>
      </c>
      <c r="G628" s="131">
        <v>1</v>
      </c>
      <c r="H628" s="130">
        <v>0.8</v>
      </c>
      <c r="I628" s="133"/>
      <c r="K628" s="133"/>
      <c r="M628" s="133"/>
      <c r="O628" s="133"/>
      <c r="Q628" s="133"/>
    </row>
    <row r="629" spans="1:17">
      <c r="A629" s="127" t="s">
        <v>589</v>
      </c>
      <c r="B629" s="128" t="s">
        <v>1754</v>
      </c>
      <c r="C629" s="120" t="s">
        <v>1881</v>
      </c>
      <c r="D629" s="120" t="s">
        <v>2061</v>
      </c>
      <c r="E629" s="129">
        <v>2.3841000000000001</v>
      </c>
      <c r="F629" s="130">
        <v>7.44</v>
      </c>
      <c r="G629" s="131">
        <v>1</v>
      </c>
      <c r="H629" s="130">
        <v>0.95</v>
      </c>
      <c r="I629" s="133"/>
      <c r="K629" s="133"/>
      <c r="M629" s="133"/>
      <c r="O629" s="133"/>
      <c r="Q629" s="133"/>
    </row>
    <row r="630" spans="1:17">
      <c r="A630" s="127" t="s">
        <v>590</v>
      </c>
      <c r="B630" s="128" t="s">
        <v>1754</v>
      </c>
      <c r="C630" s="120" t="s">
        <v>1881</v>
      </c>
      <c r="D630" s="120" t="s">
        <v>2061</v>
      </c>
      <c r="E630" s="129">
        <v>4.3617999999999997</v>
      </c>
      <c r="F630" s="130">
        <v>14.14</v>
      </c>
      <c r="G630" s="131">
        <v>1</v>
      </c>
      <c r="H630" s="130">
        <v>0.95</v>
      </c>
      <c r="I630" s="133"/>
      <c r="K630" s="133"/>
      <c r="M630" s="133"/>
      <c r="O630" s="133"/>
      <c r="Q630" s="133"/>
    </row>
    <row r="631" spans="1:17">
      <c r="A631" s="127" t="s">
        <v>591</v>
      </c>
      <c r="B631" s="128" t="s">
        <v>1896</v>
      </c>
      <c r="C631" s="120" t="s">
        <v>1881</v>
      </c>
      <c r="D631" s="120" t="s">
        <v>2061</v>
      </c>
      <c r="E631" s="129">
        <v>1.8404</v>
      </c>
      <c r="F631" s="130">
        <v>2.0099999999999998</v>
      </c>
      <c r="G631" s="131">
        <v>1</v>
      </c>
      <c r="H631" s="130">
        <v>0.8</v>
      </c>
      <c r="I631" s="133"/>
      <c r="K631" s="133"/>
      <c r="M631" s="133"/>
      <c r="O631" s="133"/>
      <c r="Q631" s="133"/>
    </row>
    <row r="632" spans="1:17">
      <c r="A632" s="127" t="s">
        <v>592</v>
      </c>
      <c r="B632" s="128" t="s">
        <v>1896</v>
      </c>
      <c r="C632" s="120" t="s">
        <v>1881</v>
      </c>
      <c r="D632" s="120" t="s">
        <v>2061</v>
      </c>
      <c r="E632" s="129">
        <v>2.2669999999999999</v>
      </c>
      <c r="F632" s="130">
        <v>3.42</v>
      </c>
      <c r="G632" s="131">
        <v>1</v>
      </c>
      <c r="H632" s="130">
        <v>0.8</v>
      </c>
      <c r="I632" s="133"/>
      <c r="K632" s="133"/>
      <c r="M632" s="133"/>
      <c r="O632" s="133"/>
      <c r="Q632" s="133"/>
    </row>
    <row r="633" spans="1:17">
      <c r="A633" s="127" t="s">
        <v>593</v>
      </c>
      <c r="B633" s="128" t="s">
        <v>1896</v>
      </c>
      <c r="C633" s="120" t="s">
        <v>1881</v>
      </c>
      <c r="D633" s="120" t="s">
        <v>2061</v>
      </c>
      <c r="E633" s="129">
        <v>3.1956000000000002</v>
      </c>
      <c r="F633" s="130">
        <v>7.23</v>
      </c>
      <c r="G633" s="131">
        <v>1</v>
      </c>
      <c r="H633" s="130">
        <v>0.95</v>
      </c>
      <c r="I633" s="133"/>
      <c r="K633" s="133"/>
      <c r="M633" s="133"/>
      <c r="O633" s="133"/>
      <c r="Q633" s="133"/>
    </row>
    <row r="634" spans="1:17">
      <c r="A634" s="127" t="s">
        <v>594</v>
      </c>
      <c r="B634" s="128" t="s">
        <v>1896</v>
      </c>
      <c r="C634" s="120" t="s">
        <v>1881</v>
      </c>
      <c r="D634" s="120" t="s">
        <v>2061</v>
      </c>
      <c r="E634" s="129">
        <v>5.1542000000000003</v>
      </c>
      <c r="F634" s="130">
        <v>13.98</v>
      </c>
      <c r="G634" s="131">
        <v>1</v>
      </c>
      <c r="H634" s="130">
        <v>0.95</v>
      </c>
      <c r="I634" s="133"/>
      <c r="K634" s="133"/>
      <c r="M634" s="133"/>
      <c r="O634" s="133"/>
      <c r="Q634" s="133"/>
    </row>
    <row r="635" spans="1:17">
      <c r="A635" s="127" t="s">
        <v>1373</v>
      </c>
      <c r="B635" s="128" t="s">
        <v>1755</v>
      </c>
      <c r="C635" s="120" t="s">
        <v>1881</v>
      </c>
      <c r="D635" s="120" t="s">
        <v>2061</v>
      </c>
      <c r="E635" s="129">
        <v>1.5866</v>
      </c>
      <c r="F635" s="130">
        <v>1.27</v>
      </c>
      <c r="G635" s="131">
        <v>1</v>
      </c>
      <c r="H635" s="130">
        <v>0.8</v>
      </c>
      <c r="I635" s="133"/>
      <c r="K635" s="133"/>
      <c r="M635" s="133"/>
      <c r="O635" s="133"/>
      <c r="Q635" s="133"/>
    </row>
    <row r="636" spans="1:17">
      <c r="A636" s="127" t="s">
        <v>1374</v>
      </c>
      <c r="B636" s="128" t="s">
        <v>1755</v>
      </c>
      <c r="C636" s="120" t="s">
        <v>1881</v>
      </c>
      <c r="D636" s="120" t="s">
        <v>2061</v>
      </c>
      <c r="E636" s="129">
        <v>1.7704</v>
      </c>
      <c r="F636" s="130">
        <v>1.95</v>
      </c>
      <c r="G636" s="131">
        <v>1</v>
      </c>
      <c r="H636" s="130">
        <v>0.8</v>
      </c>
      <c r="I636" s="133"/>
      <c r="K636" s="133"/>
      <c r="M636" s="133"/>
      <c r="O636" s="133"/>
      <c r="Q636" s="133"/>
    </row>
    <row r="637" spans="1:17">
      <c r="A637" s="127" t="s">
        <v>1375</v>
      </c>
      <c r="B637" s="128" t="s">
        <v>1755</v>
      </c>
      <c r="C637" s="120" t="s">
        <v>1881</v>
      </c>
      <c r="D637" s="120" t="s">
        <v>2061</v>
      </c>
      <c r="E637" s="129">
        <v>2.5550999999999999</v>
      </c>
      <c r="F637" s="130">
        <v>4.82</v>
      </c>
      <c r="G637" s="131">
        <v>1</v>
      </c>
      <c r="H637" s="130">
        <v>0.95</v>
      </c>
      <c r="I637" s="133"/>
      <c r="K637" s="133"/>
      <c r="M637" s="133"/>
      <c r="O637" s="133"/>
      <c r="Q637" s="133"/>
    </row>
    <row r="638" spans="1:17">
      <c r="A638" s="127" t="s">
        <v>1376</v>
      </c>
      <c r="B638" s="128" t="s">
        <v>1755</v>
      </c>
      <c r="C638" s="120" t="s">
        <v>1881</v>
      </c>
      <c r="D638" s="120" t="s">
        <v>2061</v>
      </c>
      <c r="E638" s="129">
        <v>3.5918999999999999</v>
      </c>
      <c r="F638" s="130">
        <v>10.119999999999999</v>
      </c>
      <c r="G638" s="131">
        <v>1</v>
      </c>
      <c r="H638" s="130">
        <v>0.95</v>
      </c>
      <c r="I638" s="133"/>
      <c r="K638" s="133"/>
      <c r="M638" s="133"/>
      <c r="O638" s="133"/>
      <c r="Q638" s="133"/>
    </row>
    <row r="639" spans="1:17">
      <c r="A639" s="127" t="s">
        <v>1652</v>
      </c>
      <c r="B639" s="128" t="s">
        <v>1756</v>
      </c>
      <c r="C639" s="120" t="s">
        <v>1881</v>
      </c>
      <c r="D639" s="120" t="s">
        <v>2061</v>
      </c>
      <c r="E639" s="129">
        <v>1.5665</v>
      </c>
      <c r="F639" s="130">
        <v>3.53</v>
      </c>
      <c r="G639" s="131">
        <v>1</v>
      </c>
      <c r="H639" s="130">
        <v>0.8</v>
      </c>
      <c r="I639" s="133"/>
      <c r="K639" s="133"/>
      <c r="M639" s="133"/>
      <c r="O639" s="133"/>
      <c r="Q639" s="133"/>
    </row>
    <row r="640" spans="1:17">
      <c r="A640" s="127" t="s">
        <v>1653</v>
      </c>
      <c r="B640" s="128" t="s">
        <v>1756</v>
      </c>
      <c r="C640" s="120" t="s">
        <v>1881</v>
      </c>
      <c r="D640" s="120" t="s">
        <v>2061</v>
      </c>
      <c r="E640" s="129">
        <v>1.7964</v>
      </c>
      <c r="F640" s="130">
        <v>4.4800000000000004</v>
      </c>
      <c r="G640" s="131">
        <v>1</v>
      </c>
      <c r="H640" s="130">
        <v>0.8</v>
      </c>
      <c r="I640" s="133"/>
      <c r="K640" s="133"/>
      <c r="M640" s="133"/>
      <c r="O640" s="133"/>
      <c r="Q640" s="133"/>
    </row>
    <row r="641" spans="1:17">
      <c r="A641" s="127" t="s">
        <v>1654</v>
      </c>
      <c r="B641" s="128" t="s">
        <v>1756</v>
      </c>
      <c r="C641" s="120" t="s">
        <v>1881</v>
      </c>
      <c r="D641" s="120" t="s">
        <v>2061</v>
      </c>
      <c r="E641" s="129">
        <v>2.4851999999999999</v>
      </c>
      <c r="F641" s="130">
        <v>6.53</v>
      </c>
      <c r="G641" s="131">
        <v>1</v>
      </c>
      <c r="H641" s="130">
        <v>0.95</v>
      </c>
      <c r="I641" s="133"/>
      <c r="K641" s="133"/>
      <c r="M641" s="133"/>
      <c r="O641" s="133"/>
      <c r="Q641" s="133"/>
    </row>
    <row r="642" spans="1:17">
      <c r="A642" s="127" t="s">
        <v>1655</v>
      </c>
      <c r="B642" s="128" t="s">
        <v>1756</v>
      </c>
      <c r="C642" s="120" t="s">
        <v>1881</v>
      </c>
      <c r="D642" s="120" t="s">
        <v>2061</v>
      </c>
      <c r="E642" s="129">
        <v>3.5914999999999999</v>
      </c>
      <c r="F642" s="130">
        <v>10.7</v>
      </c>
      <c r="G642" s="131">
        <v>1</v>
      </c>
      <c r="H642" s="130">
        <v>0.95</v>
      </c>
      <c r="I642" s="133"/>
      <c r="K642" s="133"/>
      <c r="M642" s="133"/>
      <c r="O642" s="133"/>
      <c r="Q642" s="133"/>
    </row>
    <row r="643" spans="1:17">
      <c r="A643" s="127" t="s">
        <v>1656</v>
      </c>
      <c r="B643" s="128" t="s">
        <v>1757</v>
      </c>
      <c r="C643" s="120" t="s">
        <v>1881</v>
      </c>
      <c r="D643" s="120" t="s">
        <v>2061</v>
      </c>
      <c r="E643" s="129">
        <v>1.3148</v>
      </c>
      <c r="F643" s="130">
        <v>1.47</v>
      </c>
      <c r="G643" s="131">
        <v>1</v>
      </c>
      <c r="H643" s="130">
        <v>0.8</v>
      </c>
      <c r="I643" s="133"/>
      <c r="K643" s="133"/>
      <c r="M643" s="133"/>
      <c r="O643" s="133"/>
      <c r="Q643" s="133"/>
    </row>
    <row r="644" spans="1:17">
      <c r="A644" s="127" t="s">
        <v>1657</v>
      </c>
      <c r="B644" s="128" t="s">
        <v>1757</v>
      </c>
      <c r="C644" s="120" t="s">
        <v>1881</v>
      </c>
      <c r="D644" s="120" t="s">
        <v>2061</v>
      </c>
      <c r="E644" s="129">
        <v>1.5018</v>
      </c>
      <c r="F644" s="130">
        <v>2.11</v>
      </c>
      <c r="G644" s="131">
        <v>1</v>
      </c>
      <c r="H644" s="130">
        <v>0.8</v>
      </c>
      <c r="I644" s="133"/>
      <c r="K644" s="133"/>
      <c r="M644" s="133"/>
      <c r="O644" s="133"/>
      <c r="Q644" s="133"/>
    </row>
    <row r="645" spans="1:17">
      <c r="A645" s="127" t="s">
        <v>1658</v>
      </c>
      <c r="B645" s="128" t="s">
        <v>1757</v>
      </c>
      <c r="C645" s="120" t="s">
        <v>1881</v>
      </c>
      <c r="D645" s="120" t="s">
        <v>2061</v>
      </c>
      <c r="E645" s="129">
        <v>2.2421000000000002</v>
      </c>
      <c r="F645" s="130">
        <v>4.32</v>
      </c>
      <c r="G645" s="131">
        <v>1</v>
      </c>
      <c r="H645" s="130">
        <v>0.95</v>
      </c>
      <c r="I645" s="133"/>
      <c r="K645" s="133"/>
      <c r="M645" s="133"/>
      <c r="O645" s="133"/>
      <c r="Q645" s="133"/>
    </row>
    <row r="646" spans="1:17">
      <c r="A646" s="127" t="s">
        <v>1659</v>
      </c>
      <c r="B646" s="128" t="s">
        <v>1757</v>
      </c>
      <c r="C646" s="120" t="s">
        <v>1881</v>
      </c>
      <c r="D646" s="120" t="s">
        <v>2061</v>
      </c>
      <c r="E646" s="129">
        <v>3.7795000000000001</v>
      </c>
      <c r="F646" s="130">
        <v>9.25</v>
      </c>
      <c r="G646" s="131">
        <v>1</v>
      </c>
      <c r="H646" s="130">
        <v>0.95</v>
      </c>
      <c r="I646" s="133"/>
      <c r="K646" s="133"/>
      <c r="M646" s="133"/>
      <c r="O646" s="133"/>
      <c r="Q646" s="133"/>
    </row>
    <row r="647" spans="1:17">
      <c r="A647" s="127" t="s">
        <v>1660</v>
      </c>
      <c r="B647" s="128" t="s">
        <v>1758</v>
      </c>
      <c r="C647" s="120" t="s">
        <v>1881</v>
      </c>
      <c r="D647" s="120" t="s">
        <v>2061</v>
      </c>
      <c r="E647" s="129">
        <v>2.0590999999999999</v>
      </c>
      <c r="F647" s="130">
        <v>1.79</v>
      </c>
      <c r="G647" s="131">
        <v>1</v>
      </c>
      <c r="H647" s="130">
        <v>0.8</v>
      </c>
      <c r="I647" s="133"/>
      <c r="K647" s="133"/>
      <c r="M647" s="133"/>
      <c r="O647" s="133"/>
      <c r="Q647" s="133"/>
    </row>
    <row r="648" spans="1:17">
      <c r="A648" s="127" t="s">
        <v>1661</v>
      </c>
      <c r="B648" s="128" t="s">
        <v>1758</v>
      </c>
      <c r="C648" s="120" t="s">
        <v>1881</v>
      </c>
      <c r="D648" s="120" t="s">
        <v>2061</v>
      </c>
      <c r="E648" s="129">
        <v>2.3978999999999999</v>
      </c>
      <c r="F648" s="130">
        <v>3.55</v>
      </c>
      <c r="G648" s="131">
        <v>1</v>
      </c>
      <c r="H648" s="130">
        <v>0.8</v>
      </c>
      <c r="I648" s="133"/>
      <c r="K648" s="133"/>
      <c r="M648" s="133"/>
      <c r="O648" s="133"/>
      <c r="Q648" s="133"/>
    </row>
    <row r="649" spans="1:17">
      <c r="A649" s="127" t="s">
        <v>1662</v>
      </c>
      <c r="B649" s="128" t="s">
        <v>1758</v>
      </c>
      <c r="C649" s="120" t="s">
        <v>1881</v>
      </c>
      <c r="D649" s="120" t="s">
        <v>2061</v>
      </c>
      <c r="E649" s="129">
        <v>3.1855000000000002</v>
      </c>
      <c r="F649" s="130">
        <v>6.2</v>
      </c>
      <c r="G649" s="131">
        <v>1</v>
      </c>
      <c r="H649" s="130">
        <v>0.95</v>
      </c>
      <c r="I649" s="133"/>
      <c r="K649" s="133"/>
      <c r="M649" s="133"/>
      <c r="O649" s="133"/>
      <c r="Q649" s="133"/>
    </row>
    <row r="650" spans="1:17">
      <c r="A650" s="127" t="s">
        <v>1663</v>
      </c>
      <c r="B650" s="128" t="s">
        <v>1758</v>
      </c>
      <c r="C650" s="120" t="s">
        <v>1881</v>
      </c>
      <c r="D650" s="120" t="s">
        <v>2061</v>
      </c>
      <c r="E650" s="129">
        <v>4.6627999999999998</v>
      </c>
      <c r="F650" s="130">
        <v>12.28</v>
      </c>
      <c r="G650" s="131">
        <v>1</v>
      </c>
      <c r="H650" s="130">
        <v>0.95</v>
      </c>
      <c r="I650" s="133"/>
      <c r="K650" s="133"/>
      <c r="M650" s="133"/>
      <c r="O650" s="133"/>
      <c r="Q650" s="133"/>
    </row>
    <row r="651" spans="1:17">
      <c r="A651" s="127" t="s">
        <v>1664</v>
      </c>
      <c r="B651" s="128" t="s">
        <v>1759</v>
      </c>
      <c r="C651" s="120" t="s">
        <v>1881</v>
      </c>
      <c r="D651" s="120" t="s">
        <v>2061</v>
      </c>
      <c r="E651" s="129">
        <v>1.2952999999999999</v>
      </c>
      <c r="F651" s="130">
        <v>1.71</v>
      </c>
      <c r="G651" s="131">
        <v>1</v>
      </c>
      <c r="H651" s="130">
        <v>0.8</v>
      </c>
      <c r="I651" s="133"/>
      <c r="K651" s="133"/>
      <c r="M651" s="133"/>
      <c r="O651" s="133"/>
      <c r="Q651" s="133"/>
    </row>
    <row r="652" spans="1:17">
      <c r="A652" s="127" t="s">
        <v>1665</v>
      </c>
      <c r="B652" s="128" t="s">
        <v>1759</v>
      </c>
      <c r="C652" s="120" t="s">
        <v>1881</v>
      </c>
      <c r="D652" s="120" t="s">
        <v>2061</v>
      </c>
      <c r="E652" s="129">
        <v>1.4434</v>
      </c>
      <c r="F652" s="130">
        <v>2.2000000000000002</v>
      </c>
      <c r="G652" s="131">
        <v>1</v>
      </c>
      <c r="H652" s="130">
        <v>0.8</v>
      </c>
      <c r="I652" s="133"/>
      <c r="K652" s="133"/>
      <c r="M652" s="133"/>
      <c r="O652" s="133"/>
      <c r="Q652" s="133"/>
    </row>
    <row r="653" spans="1:17">
      <c r="A653" s="127" t="s">
        <v>1666</v>
      </c>
      <c r="B653" s="128" t="s">
        <v>1759</v>
      </c>
      <c r="C653" s="120" t="s">
        <v>1881</v>
      </c>
      <c r="D653" s="120" t="s">
        <v>2061</v>
      </c>
      <c r="E653" s="129">
        <v>2.0619000000000001</v>
      </c>
      <c r="F653" s="130">
        <v>3.19</v>
      </c>
      <c r="G653" s="131">
        <v>1</v>
      </c>
      <c r="H653" s="130">
        <v>0.95</v>
      </c>
      <c r="I653" s="133"/>
      <c r="K653" s="133"/>
      <c r="M653" s="133"/>
      <c r="O653" s="133"/>
      <c r="Q653" s="133"/>
    </row>
    <row r="654" spans="1:17">
      <c r="A654" s="127" t="s">
        <v>1667</v>
      </c>
      <c r="B654" s="128" t="s">
        <v>1759</v>
      </c>
      <c r="C654" s="120" t="s">
        <v>1881</v>
      </c>
      <c r="D654" s="120" t="s">
        <v>2061</v>
      </c>
      <c r="E654" s="129">
        <v>3.1465000000000001</v>
      </c>
      <c r="F654" s="130">
        <v>7.82</v>
      </c>
      <c r="G654" s="131">
        <v>1</v>
      </c>
      <c r="H654" s="130">
        <v>0.95</v>
      </c>
      <c r="I654" s="133"/>
      <c r="K654" s="133"/>
      <c r="M654" s="133"/>
      <c r="O654" s="133"/>
      <c r="Q654" s="133"/>
    </row>
    <row r="655" spans="1:17">
      <c r="A655" s="127" t="s">
        <v>595</v>
      </c>
      <c r="B655" s="128" t="s">
        <v>1520</v>
      </c>
      <c r="C655" s="120" t="s">
        <v>1881</v>
      </c>
      <c r="D655" s="120" t="s">
        <v>2061</v>
      </c>
      <c r="E655" s="129">
        <v>0.49819999999999998</v>
      </c>
      <c r="F655" s="130">
        <v>3.02</v>
      </c>
      <c r="G655" s="131">
        <v>1</v>
      </c>
      <c r="H655" s="130">
        <v>0.8</v>
      </c>
      <c r="I655" s="133"/>
      <c r="K655" s="133"/>
      <c r="M655" s="133"/>
      <c r="O655" s="133"/>
      <c r="Q655" s="133"/>
    </row>
    <row r="656" spans="1:17">
      <c r="A656" s="127" t="s">
        <v>596</v>
      </c>
      <c r="B656" s="128" t="s">
        <v>1520</v>
      </c>
      <c r="C656" s="120" t="s">
        <v>1881</v>
      </c>
      <c r="D656" s="120" t="s">
        <v>2061</v>
      </c>
      <c r="E656" s="129">
        <v>0.63190000000000002</v>
      </c>
      <c r="F656" s="130">
        <v>3.81</v>
      </c>
      <c r="G656" s="131">
        <v>1</v>
      </c>
      <c r="H656" s="130">
        <v>0.8</v>
      </c>
      <c r="I656" s="133"/>
      <c r="K656" s="133"/>
      <c r="M656" s="133"/>
      <c r="O656" s="133"/>
      <c r="Q656" s="133"/>
    </row>
    <row r="657" spans="1:17">
      <c r="A657" s="127" t="s">
        <v>597</v>
      </c>
      <c r="B657" s="128" t="s">
        <v>1520</v>
      </c>
      <c r="C657" s="120" t="s">
        <v>1881</v>
      </c>
      <c r="D657" s="120" t="s">
        <v>2061</v>
      </c>
      <c r="E657" s="129">
        <v>0.9355</v>
      </c>
      <c r="F657" s="130">
        <v>5.0999999999999996</v>
      </c>
      <c r="G657" s="131">
        <v>1</v>
      </c>
      <c r="H657" s="130">
        <v>0.95</v>
      </c>
      <c r="I657" s="133"/>
      <c r="K657" s="133"/>
      <c r="M657" s="133"/>
      <c r="O657" s="133"/>
      <c r="Q657" s="133"/>
    </row>
    <row r="658" spans="1:17">
      <c r="A658" s="127" t="s">
        <v>598</v>
      </c>
      <c r="B658" s="128" t="s">
        <v>1520</v>
      </c>
      <c r="C658" s="120" t="s">
        <v>1881</v>
      </c>
      <c r="D658" s="120" t="s">
        <v>2061</v>
      </c>
      <c r="E658" s="129">
        <v>1.5605</v>
      </c>
      <c r="F658" s="130">
        <v>6.92</v>
      </c>
      <c r="G658" s="131">
        <v>1</v>
      </c>
      <c r="H658" s="130">
        <v>0.95</v>
      </c>
      <c r="I658" s="133"/>
      <c r="K658" s="133"/>
      <c r="M658" s="133"/>
      <c r="O658" s="133"/>
      <c r="Q658" s="133"/>
    </row>
    <row r="659" spans="1:17">
      <c r="A659" s="127" t="s">
        <v>599</v>
      </c>
      <c r="B659" s="128" t="s">
        <v>1521</v>
      </c>
      <c r="C659" s="120" t="s">
        <v>1881</v>
      </c>
      <c r="D659" s="120" t="s">
        <v>2061</v>
      </c>
      <c r="E659" s="129">
        <v>0.54859999999999998</v>
      </c>
      <c r="F659" s="130">
        <v>2.97</v>
      </c>
      <c r="G659" s="131">
        <v>1</v>
      </c>
      <c r="H659" s="130">
        <v>0.8</v>
      </c>
      <c r="I659" s="133"/>
      <c r="K659" s="133"/>
      <c r="M659" s="133"/>
      <c r="O659" s="133"/>
      <c r="Q659" s="133"/>
    </row>
    <row r="660" spans="1:17">
      <c r="A660" s="127" t="s">
        <v>600</v>
      </c>
      <c r="B660" s="128" t="s">
        <v>1521</v>
      </c>
      <c r="C660" s="120" t="s">
        <v>1881</v>
      </c>
      <c r="D660" s="120" t="s">
        <v>2061</v>
      </c>
      <c r="E660" s="129">
        <v>0.65790000000000004</v>
      </c>
      <c r="F660" s="130">
        <v>3.5</v>
      </c>
      <c r="G660" s="131">
        <v>1</v>
      </c>
      <c r="H660" s="130">
        <v>0.8</v>
      </c>
      <c r="I660" s="133"/>
      <c r="K660" s="133"/>
      <c r="M660" s="133"/>
      <c r="O660" s="133"/>
      <c r="Q660" s="133"/>
    </row>
    <row r="661" spans="1:17">
      <c r="A661" s="127" t="s">
        <v>601</v>
      </c>
      <c r="B661" s="128" t="s">
        <v>1521</v>
      </c>
      <c r="C661" s="120" t="s">
        <v>1881</v>
      </c>
      <c r="D661" s="120" t="s">
        <v>2061</v>
      </c>
      <c r="E661" s="129">
        <v>0.8921</v>
      </c>
      <c r="F661" s="130">
        <v>4.66</v>
      </c>
      <c r="G661" s="131">
        <v>1</v>
      </c>
      <c r="H661" s="130">
        <v>0.95</v>
      </c>
      <c r="I661" s="133"/>
      <c r="K661" s="133"/>
      <c r="M661" s="133"/>
      <c r="O661" s="133"/>
      <c r="Q661" s="133"/>
    </row>
    <row r="662" spans="1:17">
      <c r="A662" s="127" t="s">
        <v>602</v>
      </c>
      <c r="B662" s="128" t="s">
        <v>1521</v>
      </c>
      <c r="C662" s="120" t="s">
        <v>1881</v>
      </c>
      <c r="D662" s="120" t="s">
        <v>2061</v>
      </c>
      <c r="E662" s="129">
        <v>1.631</v>
      </c>
      <c r="F662" s="130">
        <v>7.82</v>
      </c>
      <c r="G662" s="131">
        <v>1</v>
      </c>
      <c r="H662" s="130">
        <v>0.95</v>
      </c>
      <c r="I662" s="133"/>
      <c r="K662" s="133"/>
      <c r="M662" s="133"/>
      <c r="O662" s="133"/>
      <c r="Q662" s="133"/>
    </row>
    <row r="663" spans="1:17">
      <c r="A663" s="127" t="s">
        <v>603</v>
      </c>
      <c r="B663" s="128" t="s">
        <v>1760</v>
      </c>
      <c r="C663" s="120" t="s">
        <v>1881</v>
      </c>
      <c r="D663" s="120" t="s">
        <v>2061</v>
      </c>
      <c r="E663" s="129">
        <v>0.61750000000000005</v>
      </c>
      <c r="F663" s="130">
        <v>2.4900000000000002</v>
      </c>
      <c r="G663" s="131">
        <v>1</v>
      </c>
      <c r="H663" s="130">
        <v>0.8</v>
      </c>
      <c r="I663" s="133"/>
      <c r="K663" s="133"/>
      <c r="M663" s="133"/>
      <c r="O663" s="133"/>
      <c r="Q663" s="133"/>
    </row>
    <row r="664" spans="1:17">
      <c r="A664" s="127" t="s">
        <v>604</v>
      </c>
      <c r="B664" s="128" t="s">
        <v>1760</v>
      </c>
      <c r="C664" s="120" t="s">
        <v>1881</v>
      </c>
      <c r="D664" s="120" t="s">
        <v>2061</v>
      </c>
      <c r="E664" s="129">
        <v>0.75780000000000003</v>
      </c>
      <c r="F664" s="130">
        <v>3.39</v>
      </c>
      <c r="G664" s="131">
        <v>1</v>
      </c>
      <c r="H664" s="130">
        <v>0.8</v>
      </c>
      <c r="I664" s="133"/>
      <c r="K664" s="133"/>
      <c r="M664" s="133"/>
      <c r="O664" s="133"/>
      <c r="Q664" s="133"/>
    </row>
    <row r="665" spans="1:17">
      <c r="A665" s="127" t="s">
        <v>605</v>
      </c>
      <c r="B665" s="128" t="s">
        <v>1760</v>
      </c>
      <c r="C665" s="120" t="s">
        <v>1881</v>
      </c>
      <c r="D665" s="120" t="s">
        <v>2061</v>
      </c>
      <c r="E665" s="129">
        <v>1.0871</v>
      </c>
      <c r="F665" s="130">
        <v>4.97</v>
      </c>
      <c r="G665" s="131">
        <v>1</v>
      </c>
      <c r="H665" s="130">
        <v>0.95</v>
      </c>
      <c r="I665" s="133"/>
      <c r="K665" s="133"/>
      <c r="M665" s="133"/>
      <c r="O665" s="133"/>
      <c r="Q665" s="133"/>
    </row>
    <row r="666" spans="1:17">
      <c r="A666" s="127" t="s">
        <v>606</v>
      </c>
      <c r="B666" s="128" t="s">
        <v>1760</v>
      </c>
      <c r="C666" s="120" t="s">
        <v>1881</v>
      </c>
      <c r="D666" s="120" t="s">
        <v>2061</v>
      </c>
      <c r="E666" s="129">
        <v>1.95</v>
      </c>
      <c r="F666" s="130">
        <v>8.66</v>
      </c>
      <c r="G666" s="131">
        <v>1</v>
      </c>
      <c r="H666" s="130">
        <v>0.95</v>
      </c>
      <c r="I666" s="133"/>
      <c r="K666" s="133"/>
      <c r="M666" s="133"/>
      <c r="O666" s="133"/>
      <c r="Q666" s="133"/>
    </row>
    <row r="667" spans="1:17">
      <c r="A667" s="127" t="s">
        <v>607</v>
      </c>
      <c r="B667" s="128" t="s">
        <v>1761</v>
      </c>
      <c r="C667" s="120" t="s">
        <v>1881</v>
      </c>
      <c r="D667" s="120" t="s">
        <v>2061</v>
      </c>
      <c r="E667" s="129">
        <v>0.89470000000000005</v>
      </c>
      <c r="F667" s="130">
        <v>3.12</v>
      </c>
      <c r="G667" s="131">
        <v>1</v>
      </c>
      <c r="H667" s="130">
        <v>0.8</v>
      </c>
      <c r="I667" s="133"/>
      <c r="K667" s="133"/>
      <c r="M667" s="133"/>
      <c r="O667" s="133"/>
      <c r="Q667" s="133"/>
    </row>
    <row r="668" spans="1:17">
      <c r="A668" s="127" t="s">
        <v>608</v>
      </c>
      <c r="B668" s="128" t="s">
        <v>1761</v>
      </c>
      <c r="C668" s="120" t="s">
        <v>1881</v>
      </c>
      <c r="D668" s="120" t="s">
        <v>2061</v>
      </c>
      <c r="E668" s="129">
        <v>1.0436000000000001</v>
      </c>
      <c r="F668" s="130">
        <v>4.4800000000000004</v>
      </c>
      <c r="G668" s="131">
        <v>1</v>
      </c>
      <c r="H668" s="130">
        <v>0.8</v>
      </c>
      <c r="I668" s="133"/>
      <c r="K668" s="133"/>
      <c r="M668" s="133"/>
      <c r="O668" s="133"/>
      <c r="Q668" s="133"/>
    </row>
    <row r="669" spans="1:17">
      <c r="A669" s="127" t="s">
        <v>609</v>
      </c>
      <c r="B669" s="128" t="s">
        <v>1761</v>
      </c>
      <c r="C669" s="120" t="s">
        <v>1881</v>
      </c>
      <c r="D669" s="120" t="s">
        <v>2061</v>
      </c>
      <c r="E669" s="129">
        <v>1.6032999999999999</v>
      </c>
      <c r="F669" s="130">
        <v>7.11</v>
      </c>
      <c r="G669" s="131">
        <v>1</v>
      </c>
      <c r="H669" s="130">
        <v>0.95</v>
      </c>
      <c r="I669" s="133"/>
      <c r="K669" s="133"/>
      <c r="M669" s="133"/>
      <c r="O669" s="133"/>
      <c r="Q669" s="133"/>
    </row>
    <row r="670" spans="1:17">
      <c r="A670" s="127" t="s">
        <v>610</v>
      </c>
      <c r="B670" s="128" t="s">
        <v>1761</v>
      </c>
      <c r="C670" s="120" t="s">
        <v>1881</v>
      </c>
      <c r="D670" s="120" t="s">
        <v>2061</v>
      </c>
      <c r="E670" s="129">
        <v>2.7080000000000002</v>
      </c>
      <c r="F670" s="130">
        <v>11.43</v>
      </c>
      <c r="G670" s="131">
        <v>1</v>
      </c>
      <c r="H670" s="130">
        <v>0.95</v>
      </c>
      <c r="I670" s="133"/>
      <c r="K670" s="133"/>
      <c r="M670" s="133"/>
      <c r="O670" s="133"/>
      <c r="Q670" s="133"/>
    </row>
    <row r="671" spans="1:17">
      <c r="A671" s="127" t="s">
        <v>611</v>
      </c>
      <c r="B671" s="128" t="s">
        <v>1762</v>
      </c>
      <c r="C671" s="120" t="s">
        <v>1881</v>
      </c>
      <c r="D671" s="120" t="s">
        <v>2061</v>
      </c>
      <c r="E671" s="129">
        <v>0.754</v>
      </c>
      <c r="F671" s="130">
        <v>4.13</v>
      </c>
      <c r="G671" s="131">
        <v>1</v>
      </c>
      <c r="H671" s="130">
        <v>0.8</v>
      </c>
      <c r="I671" s="133"/>
      <c r="K671" s="133"/>
      <c r="M671" s="133"/>
      <c r="O671" s="133"/>
      <c r="Q671" s="133"/>
    </row>
    <row r="672" spans="1:17">
      <c r="A672" s="127" t="s">
        <v>612</v>
      </c>
      <c r="B672" s="128" t="s">
        <v>1762</v>
      </c>
      <c r="C672" s="120" t="s">
        <v>1881</v>
      </c>
      <c r="D672" s="120" t="s">
        <v>2061</v>
      </c>
      <c r="E672" s="129">
        <v>0.94489999999999996</v>
      </c>
      <c r="F672" s="130">
        <v>5.27</v>
      </c>
      <c r="G672" s="131">
        <v>1</v>
      </c>
      <c r="H672" s="130">
        <v>0.8</v>
      </c>
      <c r="I672" s="133"/>
      <c r="K672" s="133"/>
      <c r="M672" s="133"/>
      <c r="O672" s="133"/>
      <c r="Q672" s="133"/>
    </row>
    <row r="673" spans="1:17">
      <c r="A673" s="127" t="s">
        <v>613</v>
      </c>
      <c r="B673" s="128" t="s">
        <v>1762</v>
      </c>
      <c r="C673" s="120" t="s">
        <v>1881</v>
      </c>
      <c r="D673" s="120" t="s">
        <v>2061</v>
      </c>
      <c r="E673" s="129">
        <v>1.3874</v>
      </c>
      <c r="F673" s="130">
        <v>7.73</v>
      </c>
      <c r="G673" s="131">
        <v>1</v>
      </c>
      <c r="H673" s="130">
        <v>0.95</v>
      </c>
      <c r="I673" s="133"/>
      <c r="K673" s="133"/>
      <c r="M673" s="133"/>
      <c r="O673" s="133"/>
      <c r="Q673" s="133"/>
    </row>
    <row r="674" spans="1:17">
      <c r="A674" s="127" t="s">
        <v>614</v>
      </c>
      <c r="B674" s="128" t="s">
        <v>1762</v>
      </c>
      <c r="C674" s="120" t="s">
        <v>1881</v>
      </c>
      <c r="D674" s="120" t="s">
        <v>2061</v>
      </c>
      <c r="E674" s="129">
        <v>2.2623000000000002</v>
      </c>
      <c r="F674" s="130">
        <v>12.38</v>
      </c>
      <c r="G674" s="131">
        <v>1</v>
      </c>
      <c r="H674" s="130">
        <v>0.95</v>
      </c>
      <c r="I674" s="133"/>
      <c r="K674" s="133"/>
      <c r="M674" s="133"/>
      <c r="O674" s="133"/>
      <c r="Q674" s="133"/>
    </row>
    <row r="675" spans="1:17">
      <c r="A675" s="127" t="s">
        <v>615</v>
      </c>
      <c r="B675" s="128" t="s">
        <v>1522</v>
      </c>
      <c r="C675" s="120" t="s">
        <v>1881</v>
      </c>
      <c r="D675" s="120" t="s">
        <v>2061</v>
      </c>
      <c r="E675" s="129">
        <v>0.75439999999999996</v>
      </c>
      <c r="F675" s="130">
        <v>3.06</v>
      </c>
      <c r="G675" s="131">
        <v>1</v>
      </c>
      <c r="H675" s="130">
        <v>0.8</v>
      </c>
      <c r="I675" s="133"/>
      <c r="K675" s="133"/>
      <c r="M675" s="133"/>
      <c r="O675" s="133"/>
      <c r="Q675" s="133"/>
    </row>
    <row r="676" spans="1:17">
      <c r="A676" s="127" t="s">
        <v>616</v>
      </c>
      <c r="B676" s="128" t="s">
        <v>1522</v>
      </c>
      <c r="C676" s="120" t="s">
        <v>1881</v>
      </c>
      <c r="D676" s="120" t="s">
        <v>2061</v>
      </c>
      <c r="E676" s="129">
        <v>1.0043</v>
      </c>
      <c r="F676" s="130">
        <v>4.1500000000000004</v>
      </c>
      <c r="G676" s="131">
        <v>1</v>
      </c>
      <c r="H676" s="130">
        <v>0.8</v>
      </c>
      <c r="I676" s="133"/>
      <c r="K676" s="133"/>
      <c r="M676" s="133"/>
      <c r="O676" s="133"/>
      <c r="Q676" s="133"/>
    </row>
    <row r="677" spans="1:17">
      <c r="A677" s="127" t="s">
        <v>617</v>
      </c>
      <c r="B677" s="128" t="s">
        <v>1522</v>
      </c>
      <c r="C677" s="120" t="s">
        <v>1881</v>
      </c>
      <c r="D677" s="120" t="s">
        <v>2061</v>
      </c>
      <c r="E677" s="129">
        <v>1.5608</v>
      </c>
      <c r="F677" s="130">
        <v>6.65</v>
      </c>
      <c r="G677" s="131">
        <v>1</v>
      </c>
      <c r="H677" s="130">
        <v>0.95</v>
      </c>
      <c r="I677" s="133"/>
      <c r="K677" s="133"/>
      <c r="M677" s="133"/>
      <c r="O677" s="133"/>
      <c r="Q677" s="133"/>
    </row>
    <row r="678" spans="1:17">
      <c r="A678" s="127" t="s">
        <v>618</v>
      </c>
      <c r="B678" s="128" t="s">
        <v>1522</v>
      </c>
      <c r="C678" s="120" t="s">
        <v>1881</v>
      </c>
      <c r="D678" s="120" t="s">
        <v>2061</v>
      </c>
      <c r="E678" s="129">
        <v>3.3020999999999998</v>
      </c>
      <c r="F678" s="130">
        <v>12.37</v>
      </c>
      <c r="G678" s="131">
        <v>1</v>
      </c>
      <c r="H678" s="130">
        <v>0.95</v>
      </c>
      <c r="I678" s="133"/>
      <c r="K678" s="133"/>
      <c r="M678" s="133"/>
      <c r="O678" s="133"/>
      <c r="Q678" s="133"/>
    </row>
    <row r="679" spans="1:17">
      <c r="A679" s="127" t="s">
        <v>619</v>
      </c>
      <c r="B679" s="128" t="s">
        <v>1763</v>
      </c>
      <c r="C679" s="120" t="s">
        <v>1881</v>
      </c>
      <c r="D679" s="120" t="s">
        <v>2061</v>
      </c>
      <c r="E679" s="129">
        <v>0.72199999999999998</v>
      </c>
      <c r="F679" s="130">
        <v>2.97</v>
      </c>
      <c r="G679" s="131">
        <v>1</v>
      </c>
      <c r="H679" s="130">
        <v>0.8</v>
      </c>
      <c r="I679" s="133"/>
      <c r="K679" s="133"/>
      <c r="M679" s="133"/>
      <c r="O679" s="133"/>
      <c r="Q679" s="133"/>
    </row>
    <row r="680" spans="1:17">
      <c r="A680" s="127" t="s">
        <v>620</v>
      </c>
      <c r="B680" s="128" t="s">
        <v>1763</v>
      </c>
      <c r="C680" s="120" t="s">
        <v>1881</v>
      </c>
      <c r="D680" s="120" t="s">
        <v>2061</v>
      </c>
      <c r="E680" s="129">
        <v>0.87260000000000004</v>
      </c>
      <c r="F680" s="130">
        <v>3.78</v>
      </c>
      <c r="G680" s="131">
        <v>1</v>
      </c>
      <c r="H680" s="130">
        <v>0.8</v>
      </c>
      <c r="I680" s="133"/>
      <c r="K680" s="133"/>
      <c r="M680" s="133"/>
      <c r="O680" s="133"/>
      <c r="Q680" s="133"/>
    </row>
    <row r="681" spans="1:17">
      <c r="A681" s="127" t="s">
        <v>621</v>
      </c>
      <c r="B681" s="128" t="s">
        <v>1763</v>
      </c>
      <c r="C681" s="120" t="s">
        <v>1881</v>
      </c>
      <c r="D681" s="120" t="s">
        <v>2061</v>
      </c>
      <c r="E681" s="129">
        <v>1.2035</v>
      </c>
      <c r="F681" s="130">
        <v>5.25</v>
      </c>
      <c r="G681" s="131">
        <v>1</v>
      </c>
      <c r="H681" s="130">
        <v>0.95</v>
      </c>
      <c r="I681" s="133"/>
      <c r="K681" s="133"/>
      <c r="M681" s="133"/>
      <c r="O681" s="133"/>
      <c r="Q681" s="133"/>
    </row>
    <row r="682" spans="1:17">
      <c r="A682" s="127" t="s">
        <v>622</v>
      </c>
      <c r="B682" s="128" t="s">
        <v>1763</v>
      </c>
      <c r="C682" s="120" t="s">
        <v>1881</v>
      </c>
      <c r="D682" s="120" t="s">
        <v>2061</v>
      </c>
      <c r="E682" s="129">
        <v>2.2122999999999999</v>
      </c>
      <c r="F682" s="130">
        <v>9.6</v>
      </c>
      <c r="G682" s="131">
        <v>1</v>
      </c>
      <c r="H682" s="130">
        <v>0.95</v>
      </c>
      <c r="I682" s="133"/>
      <c r="K682" s="133"/>
      <c r="M682" s="133"/>
      <c r="O682" s="133"/>
      <c r="Q682" s="133"/>
    </row>
    <row r="683" spans="1:17">
      <c r="A683" s="127" t="s">
        <v>623</v>
      </c>
      <c r="B683" s="128" t="s">
        <v>1764</v>
      </c>
      <c r="C683" s="120" t="s">
        <v>1881</v>
      </c>
      <c r="D683" s="120" t="s">
        <v>2061</v>
      </c>
      <c r="E683" s="129">
        <v>0.63990000000000002</v>
      </c>
      <c r="F683" s="130">
        <v>2.9</v>
      </c>
      <c r="G683" s="131">
        <v>1</v>
      </c>
      <c r="H683" s="130">
        <v>0.8</v>
      </c>
      <c r="I683" s="133"/>
      <c r="K683" s="133"/>
      <c r="M683" s="133"/>
      <c r="O683" s="133"/>
      <c r="Q683" s="133"/>
    </row>
    <row r="684" spans="1:17">
      <c r="A684" s="127" t="s">
        <v>624</v>
      </c>
      <c r="B684" s="128" t="s">
        <v>1764</v>
      </c>
      <c r="C684" s="120" t="s">
        <v>1881</v>
      </c>
      <c r="D684" s="120" t="s">
        <v>2061</v>
      </c>
      <c r="E684" s="129">
        <v>0.86809999999999998</v>
      </c>
      <c r="F684" s="130">
        <v>4.8899999999999997</v>
      </c>
      <c r="G684" s="131">
        <v>1</v>
      </c>
      <c r="H684" s="130">
        <v>0.8</v>
      </c>
      <c r="I684" s="133"/>
      <c r="K684" s="133"/>
      <c r="M684" s="133"/>
      <c r="O684" s="133"/>
      <c r="Q684" s="133"/>
    </row>
    <row r="685" spans="1:17">
      <c r="A685" s="127" t="s">
        <v>625</v>
      </c>
      <c r="B685" s="128" t="s">
        <v>1764</v>
      </c>
      <c r="C685" s="120" t="s">
        <v>1881</v>
      </c>
      <c r="D685" s="120" t="s">
        <v>2061</v>
      </c>
      <c r="E685" s="129">
        <v>1.2495000000000001</v>
      </c>
      <c r="F685" s="130">
        <v>6.75</v>
      </c>
      <c r="G685" s="131">
        <v>1</v>
      </c>
      <c r="H685" s="130">
        <v>0.95</v>
      </c>
      <c r="I685" s="133"/>
      <c r="K685" s="133"/>
      <c r="M685" s="133"/>
      <c r="O685" s="133"/>
      <c r="Q685" s="133"/>
    </row>
    <row r="686" spans="1:17">
      <c r="A686" s="127" t="s">
        <v>626</v>
      </c>
      <c r="B686" s="128" t="s">
        <v>1764</v>
      </c>
      <c r="C686" s="120" t="s">
        <v>1881</v>
      </c>
      <c r="D686" s="120" t="s">
        <v>2061</v>
      </c>
      <c r="E686" s="129">
        <v>2.1716000000000002</v>
      </c>
      <c r="F686" s="130">
        <v>9.84</v>
      </c>
      <c r="G686" s="131">
        <v>1</v>
      </c>
      <c r="H686" s="130">
        <v>0.95</v>
      </c>
      <c r="I686" s="133"/>
      <c r="K686" s="133"/>
      <c r="M686" s="133"/>
      <c r="O686" s="133"/>
      <c r="Q686" s="133"/>
    </row>
    <row r="687" spans="1:17">
      <c r="A687" s="127" t="s">
        <v>627</v>
      </c>
      <c r="B687" s="128" t="s">
        <v>1765</v>
      </c>
      <c r="C687" s="120" t="s">
        <v>1881</v>
      </c>
      <c r="D687" s="120" t="s">
        <v>2061</v>
      </c>
      <c r="E687" s="129">
        <v>0.62029999999999996</v>
      </c>
      <c r="F687" s="130">
        <v>2.52</v>
      </c>
      <c r="G687" s="131">
        <v>1</v>
      </c>
      <c r="H687" s="130">
        <v>0.8</v>
      </c>
      <c r="I687" s="133"/>
      <c r="K687" s="133"/>
      <c r="M687" s="133"/>
      <c r="O687" s="133"/>
      <c r="Q687" s="133"/>
    </row>
    <row r="688" spans="1:17">
      <c r="A688" s="127" t="s">
        <v>628</v>
      </c>
      <c r="B688" s="128" t="s">
        <v>1765</v>
      </c>
      <c r="C688" s="120" t="s">
        <v>1881</v>
      </c>
      <c r="D688" s="120" t="s">
        <v>2061</v>
      </c>
      <c r="E688" s="129">
        <v>0.68030000000000002</v>
      </c>
      <c r="F688" s="130">
        <v>3.6</v>
      </c>
      <c r="G688" s="131">
        <v>1</v>
      </c>
      <c r="H688" s="130">
        <v>0.8</v>
      </c>
      <c r="I688" s="133"/>
      <c r="K688" s="133"/>
      <c r="M688" s="133"/>
      <c r="O688" s="133"/>
      <c r="Q688" s="133"/>
    </row>
    <row r="689" spans="1:17">
      <c r="A689" s="127" t="s">
        <v>629</v>
      </c>
      <c r="B689" s="128" t="s">
        <v>1765</v>
      </c>
      <c r="C689" s="120" t="s">
        <v>1881</v>
      </c>
      <c r="D689" s="120" t="s">
        <v>2061</v>
      </c>
      <c r="E689" s="129">
        <v>1.0626</v>
      </c>
      <c r="F689" s="130">
        <v>5.49</v>
      </c>
      <c r="G689" s="131">
        <v>1</v>
      </c>
      <c r="H689" s="130">
        <v>0.95</v>
      </c>
      <c r="I689" s="133"/>
      <c r="K689" s="133"/>
      <c r="M689" s="133"/>
      <c r="O689" s="133"/>
      <c r="Q689" s="133"/>
    </row>
    <row r="690" spans="1:17">
      <c r="A690" s="127" t="s">
        <v>630</v>
      </c>
      <c r="B690" s="128" t="s">
        <v>1765</v>
      </c>
      <c r="C690" s="120" t="s">
        <v>1881</v>
      </c>
      <c r="D690" s="120" t="s">
        <v>2061</v>
      </c>
      <c r="E690" s="129">
        <v>2.016</v>
      </c>
      <c r="F690" s="130">
        <v>9.69</v>
      </c>
      <c r="G690" s="131">
        <v>1</v>
      </c>
      <c r="H690" s="130">
        <v>0.95</v>
      </c>
      <c r="I690" s="133"/>
      <c r="K690" s="133"/>
      <c r="M690" s="133"/>
      <c r="O690" s="133"/>
      <c r="Q690" s="133"/>
    </row>
    <row r="691" spans="1:17">
      <c r="A691" s="127" t="s">
        <v>631</v>
      </c>
      <c r="B691" s="128" t="s">
        <v>1766</v>
      </c>
      <c r="C691" s="120" t="s">
        <v>1881</v>
      </c>
      <c r="D691" s="120" t="s">
        <v>2061</v>
      </c>
      <c r="E691" s="129">
        <v>1.6646000000000001</v>
      </c>
      <c r="F691" s="130">
        <v>3.72</v>
      </c>
      <c r="G691" s="131">
        <v>1</v>
      </c>
      <c r="H691" s="130">
        <v>0.8</v>
      </c>
      <c r="I691" s="133"/>
      <c r="K691" s="133"/>
      <c r="M691" s="133"/>
      <c r="O691" s="133"/>
      <c r="Q691" s="133"/>
    </row>
    <row r="692" spans="1:17">
      <c r="A692" s="127" t="s">
        <v>632</v>
      </c>
      <c r="B692" s="128" t="s">
        <v>1766</v>
      </c>
      <c r="C692" s="120" t="s">
        <v>1881</v>
      </c>
      <c r="D692" s="120" t="s">
        <v>2061</v>
      </c>
      <c r="E692" s="129">
        <v>2.0627</v>
      </c>
      <c r="F692" s="130">
        <v>6.66</v>
      </c>
      <c r="G692" s="131">
        <v>1</v>
      </c>
      <c r="H692" s="130">
        <v>0.8</v>
      </c>
      <c r="I692" s="133"/>
      <c r="K692" s="133"/>
      <c r="M692" s="133"/>
      <c r="O692" s="133"/>
      <c r="Q692" s="133"/>
    </row>
    <row r="693" spans="1:17">
      <c r="A693" s="127" t="s">
        <v>633</v>
      </c>
      <c r="B693" s="128" t="s">
        <v>1766</v>
      </c>
      <c r="C693" s="120" t="s">
        <v>1881</v>
      </c>
      <c r="D693" s="120" t="s">
        <v>2061</v>
      </c>
      <c r="E693" s="129">
        <v>3.2174999999999998</v>
      </c>
      <c r="F693" s="130">
        <v>12.39</v>
      </c>
      <c r="G693" s="131">
        <v>1</v>
      </c>
      <c r="H693" s="130">
        <v>0.95</v>
      </c>
      <c r="I693" s="133"/>
      <c r="K693" s="133"/>
      <c r="M693" s="133"/>
      <c r="O693" s="133"/>
      <c r="Q693" s="133"/>
    </row>
    <row r="694" spans="1:17">
      <c r="A694" s="127" t="s">
        <v>634</v>
      </c>
      <c r="B694" s="128" t="s">
        <v>1766</v>
      </c>
      <c r="C694" s="120" t="s">
        <v>1881</v>
      </c>
      <c r="D694" s="120" t="s">
        <v>2061</v>
      </c>
      <c r="E694" s="129">
        <v>6.9229000000000003</v>
      </c>
      <c r="F694" s="130">
        <v>25.19</v>
      </c>
      <c r="G694" s="131">
        <v>1</v>
      </c>
      <c r="H694" s="130">
        <v>0.95</v>
      </c>
      <c r="I694" s="133"/>
      <c r="K694" s="133"/>
      <c r="M694" s="133"/>
      <c r="O694" s="133"/>
      <c r="Q694" s="133"/>
    </row>
    <row r="695" spans="1:17">
      <c r="A695" s="127" t="s">
        <v>635</v>
      </c>
      <c r="B695" s="128" t="s">
        <v>1523</v>
      </c>
      <c r="C695" s="120" t="s">
        <v>1881</v>
      </c>
      <c r="D695" s="120" t="s">
        <v>2061</v>
      </c>
      <c r="E695" s="129">
        <v>1.5098</v>
      </c>
      <c r="F695" s="130">
        <v>1.75</v>
      </c>
      <c r="G695" s="131">
        <v>1</v>
      </c>
      <c r="H695" s="130">
        <v>0.8</v>
      </c>
      <c r="I695" s="133"/>
      <c r="K695" s="133"/>
      <c r="M695" s="133"/>
      <c r="O695" s="133"/>
      <c r="Q695" s="133"/>
    </row>
    <row r="696" spans="1:17">
      <c r="A696" s="127" t="s">
        <v>636</v>
      </c>
      <c r="B696" s="128" t="s">
        <v>1523</v>
      </c>
      <c r="C696" s="120" t="s">
        <v>1881</v>
      </c>
      <c r="D696" s="120" t="s">
        <v>2061</v>
      </c>
      <c r="E696" s="129">
        <v>2.2787000000000002</v>
      </c>
      <c r="F696" s="130">
        <v>2.11</v>
      </c>
      <c r="G696" s="131">
        <v>1</v>
      </c>
      <c r="H696" s="130">
        <v>0.8</v>
      </c>
      <c r="I696" s="133"/>
      <c r="K696" s="133"/>
      <c r="M696" s="133"/>
      <c r="O696" s="133"/>
      <c r="Q696" s="133"/>
    </row>
    <row r="697" spans="1:17">
      <c r="A697" s="127" t="s">
        <v>637</v>
      </c>
      <c r="B697" s="128" t="s">
        <v>1523</v>
      </c>
      <c r="C697" s="120" t="s">
        <v>1881</v>
      </c>
      <c r="D697" s="120" t="s">
        <v>2061</v>
      </c>
      <c r="E697" s="129">
        <v>2.4790999999999999</v>
      </c>
      <c r="F697" s="130">
        <v>5.53</v>
      </c>
      <c r="G697" s="131">
        <v>1</v>
      </c>
      <c r="H697" s="130">
        <v>0.95</v>
      </c>
      <c r="I697" s="133"/>
      <c r="K697" s="133"/>
      <c r="M697" s="133"/>
      <c r="O697" s="133"/>
      <c r="Q697" s="133"/>
    </row>
    <row r="698" spans="1:17">
      <c r="A698" s="127" t="s">
        <v>638</v>
      </c>
      <c r="B698" s="128" t="s">
        <v>1523</v>
      </c>
      <c r="C698" s="120" t="s">
        <v>1881</v>
      </c>
      <c r="D698" s="120" t="s">
        <v>2061</v>
      </c>
      <c r="E698" s="129">
        <v>3.3702000000000001</v>
      </c>
      <c r="F698" s="130">
        <v>11.34</v>
      </c>
      <c r="G698" s="131">
        <v>1</v>
      </c>
      <c r="H698" s="130">
        <v>0.95</v>
      </c>
      <c r="I698" s="133"/>
      <c r="K698" s="133"/>
      <c r="M698" s="133"/>
      <c r="O698" s="133"/>
      <c r="Q698" s="133"/>
    </row>
    <row r="699" spans="1:17">
      <c r="A699" s="127" t="s">
        <v>639</v>
      </c>
      <c r="B699" s="128" t="s">
        <v>1524</v>
      </c>
      <c r="C699" s="120" t="s">
        <v>1881</v>
      </c>
      <c r="D699" s="120" t="s">
        <v>2061</v>
      </c>
      <c r="E699" s="129">
        <v>1.3156000000000001</v>
      </c>
      <c r="F699" s="130">
        <v>2.09</v>
      </c>
      <c r="G699" s="131">
        <v>1</v>
      </c>
      <c r="H699" s="130">
        <v>0.8</v>
      </c>
      <c r="I699" s="133"/>
      <c r="K699" s="133"/>
      <c r="M699" s="133"/>
      <c r="O699" s="133"/>
      <c r="Q699" s="133"/>
    </row>
    <row r="700" spans="1:17">
      <c r="A700" s="127" t="s">
        <v>640</v>
      </c>
      <c r="B700" s="128" t="s">
        <v>1524</v>
      </c>
      <c r="C700" s="120" t="s">
        <v>1881</v>
      </c>
      <c r="D700" s="120" t="s">
        <v>2061</v>
      </c>
      <c r="E700" s="129">
        <v>2.1884999999999999</v>
      </c>
      <c r="F700" s="130">
        <v>2.97</v>
      </c>
      <c r="G700" s="131">
        <v>1</v>
      </c>
      <c r="H700" s="130">
        <v>0.8</v>
      </c>
      <c r="I700" s="133"/>
      <c r="K700" s="133"/>
      <c r="M700" s="133"/>
      <c r="O700" s="133"/>
      <c r="Q700" s="133"/>
    </row>
    <row r="701" spans="1:17">
      <c r="A701" s="127" t="s">
        <v>641</v>
      </c>
      <c r="B701" s="128" t="s">
        <v>1524</v>
      </c>
      <c r="C701" s="120" t="s">
        <v>1881</v>
      </c>
      <c r="D701" s="120" t="s">
        <v>2061</v>
      </c>
      <c r="E701" s="129">
        <v>2.7214</v>
      </c>
      <c r="F701" s="130">
        <v>4.3600000000000003</v>
      </c>
      <c r="G701" s="131">
        <v>1</v>
      </c>
      <c r="H701" s="130">
        <v>0.95</v>
      </c>
      <c r="I701" s="133"/>
      <c r="K701" s="133"/>
      <c r="M701" s="133"/>
      <c r="O701" s="133"/>
      <c r="Q701" s="133"/>
    </row>
    <row r="702" spans="1:17">
      <c r="A702" s="127" t="s">
        <v>642</v>
      </c>
      <c r="B702" s="128" t="s">
        <v>1524</v>
      </c>
      <c r="C702" s="120" t="s">
        <v>1881</v>
      </c>
      <c r="D702" s="120" t="s">
        <v>2061</v>
      </c>
      <c r="E702" s="129">
        <v>5.1788999999999996</v>
      </c>
      <c r="F702" s="130">
        <v>13.52</v>
      </c>
      <c r="G702" s="131">
        <v>1</v>
      </c>
      <c r="H702" s="130">
        <v>0.95</v>
      </c>
      <c r="I702" s="133"/>
      <c r="K702" s="133"/>
      <c r="M702" s="133"/>
      <c r="O702" s="133"/>
      <c r="Q702" s="133"/>
    </row>
    <row r="703" spans="1:17">
      <c r="A703" s="127" t="s">
        <v>643</v>
      </c>
      <c r="B703" s="128" t="s">
        <v>1767</v>
      </c>
      <c r="C703" s="120" t="s">
        <v>1881</v>
      </c>
      <c r="D703" s="120" t="s">
        <v>2061</v>
      </c>
      <c r="E703" s="129">
        <v>0.84809999999999997</v>
      </c>
      <c r="F703" s="130">
        <v>3</v>
      </c>
      <c r="G703" s="131">
        <v>1</v>
      </c>
      <c r="H703" s="130">
        <v>0.8</v>
      </c>
      <c r="I703" s="133"/>
      <c r="K703" s="133"/>
      <c r="M703" s="133"/>
      <c r="O703" s="133"/>
      <c r="Q703" s="133"/>
    </row>
    <row r="704" spans="1:17">
      <c r="A704" s="127" t="s">
        <v>644</v>
      </c>
      <c r="B704" s="128" t="s">
        <v>1767</v>
      </c>
      <c r="C704" s="120" t="s">
        <v>1881</v>
      </c>
      <c r="D704" s="120" t="s">
        <v>2061</v>
      </c>
      <c r="E704" s="129">
        <v>1.1395999999999999</v>
      </c>
      <c r="F704" s="130">
        <v>4.66</v>
      </c>
      <c r="G704" s="131">
        <v>1</v>
      </c>
      <c r="H704" s="130">
        <v>0.8</v>
      </c>
      <c r="I704" s="133"/>
      <c r="K704" s="133"/>
      <c r="M704" s="133"/>
      <c r="O704" s="133"/>
      <c r="Q704" s="133"/>
    </row>
    <row r="705" spans="1:17">
      <c r="A705" s="127" t="s">
        <v>645</v>
      </c>
      <c r="B705" s="128" t="s">
        <v>1767</v>
      </c>
      <c r="C705" s="120" t="s">
        <v>1881</v>
      </c>
      <c r="D705" s="120" t="s">
        <v>2061</v>
      </c>
      <c r="E705" s="129">
        <v>1.863</v>
      </c>
      <c r="F705" s="130">
        <v>8</v>
      </c>
      <c r="G705" s="131">
        <v>1</v>
      </c>
      <c r="H705" s="130">
        <v>0.95</v>
      </c>
      <c r="I705" s="133"/>
      <c r="K705" s="133"/>
      <c r="M705" s="133"/>
      <c r="O705" s="133"/>
      <c r="Q705" s="133"/>
    </row>
    <row r="706" spans="1:17">
      <c r="A706" s="127" t="s">
        <v>646</v>
      </c>
      <c r="B706" s="128" t="s">
        <v>1767</v>
      </c>
      <c r="C706" s="120" t="s">
        <v>1881</v>
      </c>
      <c r="D706" s="120" t="s">
        <v>2061</v>
      </c>
      <c r="E706" s="129">
        <v>3.5070999999999999</v>
      </c>
      <c r="F706" s="130">
        <v>13.31</v>
      </c>
      <c r="G706" s="131">
        <v>1</v>
      </c>
      <c r="H706" s="130">
        <v>0.95</v>
      </c>
      <c r="I706" s="133"/>
      <c r="K706" s="133"/>
      <c r="M706" s="133"/>
      <c r="O706" s="133"/>
      <c r="Q706" s="133"/>
    </row>
    <row r="707" spans="1:17">
      <c r="A707" s="127" t="s">
        <v>647</v>
      </c>
      <c r="B707" s="128" t="s">
        <v>1525</v>
      </c>
      <c r="C707" s="120" t="s">
        <v>1881</v>
      </c>
      <c r="D707" s="120" t="s">
        <v>2061</v>
      </c>
      <c r="E707" s="129">
        <v>0.57669999999999999</v>
      </c>
      <c r="F707" s="130">
        <v>3.26</v>
      </c>
      <c r="G707" s="131">
        <v>1</v>
      </c>
      <c r="H707" s="130">
        <v>0.8</v>
      </c>
      <c r="I707" s="133"/>
      <c r="K707" s="133"/>
      <c r="M707" s="133"/>
      <c r="O707" s="133"/>
      <c r="Q707" s="133"/>
    </row>
    <row r="708" spans="1:17">
      <c r="A708" s="127" t="s">
        <v>648</v>
      </c>
      <c r="B708" s="128" t="s">
        <v>1525</v>
      </c>
      <c r="C708" s="120" t="s">
        <v>1881</v>
      </c>
      <c r="D708" s="120" t="s">
        <v>2061</v>
      </c>
      <c r="E708" s="129">
        <v>0.73380000000000001</v>
      </c>
      <c r="F708" s="130">
        <v>4.29</v>
      </c>
      <c r="G708" s="131">
        <v>1</v>
      </c>
      <c r="H708" s="130">
        <v>0.8</v>
      </c>
      <c r="I708" s="133"/>
      <c r="K708" s="133"/>
      <c r="M708" s="133"/>
      <c r="O708" s="133"/>
      <c r="Q708" s="133"/>
    </row>
    <row r="709" spans="1:17">
      <c r="A709" s="127" t="s">
        <v>649</v>
      </c>
      <c r="B709" s="128" t="s">
        <v>1525</v>
      </c>
      <c r="C709" s="120" t="s">
        <v>1881</v>
      </c>
      <c r="D709" s="120" t="s">
        <v>2061</v>
      </c>
      <c r="E709" s="129">
        <v>1.1459999999999999</v>
      </c>
      <c r="F709" s="130">
        <v>6.48</v>
      </c>
      <c r="G709" s="131">
        <v>1</v>
      </c>
      <c r="H709" s="130">
        <v>0.95</v>
      </c>
      <c r="I709" s="133"/>
      <c r="K709" s="133"/>
      <c r="M709" s="133"/>
      <c r="O709" s="133"/>
      <c r="Q709" s="133"/>
    </row>
    <row r="710" spans="1:17">
      <c r="A710" s="127" t="s">
        <v>650</v>
      </c>
      <c r="B710" s="128" t="s">
        <v>1525</v>
      </c>
      <c r="C710" s="120" t="s">
        <v>1881</v>
      </c>
      <c r="D710" s="120" t="s">
        <v>2061</v>
      </c>
      <c r="E710" s="129">
        <v>2.1059999999999999</v>
      </c>
      <c r="F710" s="130">
        <v>10.96</v>
      </c>
      <c r="G710" s="131">
        <v>1</v>
      </c>
      <c r="H710" s="130">
        <v>0.95</v>
      </c>
      <c r="I710" s="133"/>
      <c r="K710" s="133"/>
      <c r="M710" s="133"/>
      <c r="O710" s="133"/>
      <c r="Q710" s="133"/>
    </row>
    <row r="711" spans="1:17">
      <c r="A711" s="127" t="s">
        <v>651</v>
      </c>
      <c r="B711" s="128" t="s">
        <v>1526</v>
      </c>
      <c r="C711" s="120" t="s">
        <v>1881</v>
      </c>
      <c r="D711" s="120" t="s">
        <v>2061</v>
      </c>
      <c r="E711" s="129">
        <v>0.4491</v>
      </c>
      <c r="F711" s="130">
        <v>2.82</v>
      </c>
      <c r="G711" s="131">
        <v>1</v>
      </c>
      <c r="H711" s="130">
        <v>0.8</v>
      </c>
      <c r="I711" s="133"/>
      <c r="K711" s="133"/>
      <c r="M711" s="133"/>
      <c r="O711" s="133"/>
      <c r="Q711" s="133"/>
    </row>
    <row r="712" spans="1:17">
      <c r="A712" s="127" t="s">
        <v>652</v>
      </c>
      <c r="B712" s="128" t="s">
        <v>1526</v>
      </c>
      <c r="C712" s="120" t="s">
        <v>1881</v>
      </c>
      <c r="D712" s="120" t="s">
        <v>2061</v>
      </c>
      <c r="E712" s="129">
        <v>0.77339999999999998</v>
      </c>
      <c r="F712" s="130">
        <v>4.34</v>
      </c>
      <c r="G712" s="131">
        <v>1</v>
      </c>
      <c r="H712" s="130">
        <v>0.8</v>
      </c>
      <c r="I712" s="133"/>
      <c r="K712" s="133"/>
      <c r="M712" s="133"/>
      <c r="O712" s="133"/>
      <c r="Q712" s="133"/>
    </row>
    <row r="713" spans="1:17">
      <c r="A713" s="127" t="s">
        <v>653</v>
      </c>
      <c r="B713" s="128" t="s">
        <v>1526</v>
      </c>
      <c r="C713" s="120" t="s">
        <v>1881</v>
      </c>
      <c r="D713" s="120" t="s">
        <v>2061</v>
      </c>
      <c r="E713" s="129">
        <v>1.5401</v>
      </c>
      <c r="F713" s="130">
        <v>7.37</v>
      </c>
      <c r="G713" s="131">
        <v>1</v>
      </c>
      <c r="H713" s="130">
        <v>0.95</v>
      </c>
      <c r="I713" s="133"/>
      <c r="K713" s="133"/>
      <c r="M713" s="133"/>
      <c r="O713" s="133"/>
      <c r="Q713" s="133"/>
    </row>
    <row r="714" spans="1:17">
      <c r="A714" s="127" t="s">
        <v>654</v>
      </c>
      <c r="B714" s="128" t="s">
        <v>1526</v>
      </c>
      <c r="C714" s="120" t="s">
        <v>1881</v>
      </c>
      <c r="D714" s="120" t="s">
        <v>2061</v>
      </c>
      <c r="E714" s="129">
        <v>3.1928999999999998</v>
      </c>
      <c r="F714" s="130">
        <v>12.33</v>
      </c>
      <c r="G714" s="131">
        <v>1</v>
      </c>
      <c r="H714" s="130">
        <v>0.95</v>
      </c>
      <c r="I714" s="133"/>
      <c r="K714" s="133"/>
      <c r="M714" s="133"/>
      <c r="O714" s="133"/>
      <c r="Q714" s="133"/>
    </row>
    <row r="715" spans="1:17">
      <c r="A715" s="127" t="s">
        <v>655</v>
      </c>
      <c r="B715" s="128" t="s">
        <v>1527</v>
      </c>
      <c r="C715" s="120" t="s">
        <v>1881</v>
      </c>
      <c r="D715" s="120" t="s">
        <v>2061</v>
      </c>
      <c r="E715" s="129">
        <v>0.75719999999999998</v>
      </c>
      <c r="F715" s="130">
        <v>2.78</v>
      </c>
      <c r="G715" s="131">
        <v>1</v>
      </c>
      <c r="H715" s="130">
        <v>0.8</v>
      </c>
      <c r="I715" s="133"/>
      <c r="K715" s="133"/>
      <c r="M715" s="133"/>
      <c r="O715" s="133"/>
      <c r="Q715" s="133"/>
    </row>
    <row r="716" spans="1:17">
      <c r="A716" s="127" t="s">
        <v>656</v>
      </c>
      <c r="B716" s="128" t="s">
        <v>1527</v>
      </c>
      <c r="C716" s="120" t="s">
        <v>1881</v>
      </c>
      <c r="D716" s="120" t="s">
        <v>2061</v>
      </c>
      <c r="E716" s="129">
        <v>0.87480000000000002</v>
      </c>
      <c r="F716" s="130">
        <v>3.65</v>
      </c>
      <c r="G716" s="131">
        <v>1</v>
      </c>
      <c r="H716" s="130">
        <v>0.8</v>
      </c>
      <c r="I716" s="133"/>
      <c r="K716" s="133"/>
      <c r="M716" s="133"/>
      <c r="O716" s="133"/>
      <c r="Q716" s="133"/>
    </row>
    <row r="717" spans="1:17">
      <c r="A717" s="127" t="s">
        <v>657</v>
      </c>
      <c r="B717" s="128" t="s">
        <v>1527</v>
      </c>
      <c r="C717" s="120" t="s">
        <v>1881</v>
      </c>
      <c r="D717" s="120" t="s">
        <v>2061</v>
      </c>
      <c r="E717" s="129">
        <v>1.2536</v>
      </c>
      <c r="F717" s="130">
        <v>5.63</v>
      </c>
      <c r="G717" s="131">
        <v>1</v>
      </c>
      <c r="H717" s="130">
        <v>0.95</v>
      </c>
      <c r="I717" s="133"/>
      <c r="K717" s="133"/>
      <c r="M717" s="133"/>
      <c r="O717" s="133"/>
      <c r="Q717" s="133"/>
    </row>
    <row r="718" spans="1:17">
      <c r="A718" s="127" t="s">
        <v>658</v>
      </c>
      <c r="B718" s="128" t="s">
        <v>1527</v>
      </c>
      <c r="C718" s="120" t="s">
        <v>1881</v>
      </c>
      <c r="D718" s="120" t="s">
        <v>2061</v>
      </c>
      <c r="E718" s="129">
        <v>1.8798999999999999</v>
      </c>
      <c r="F718" s="130">
        <v>8.19</v>
      </c>
      <c r="G718" s="131">
        <v>1</v>
      </c>
      <c r="H718" s="130">
        <v>0.95</v>
      </c>
      <c r="I718" s="133"/>
      <c r="K718" s="133"/>
      <c r="M718" s="133"/>
      <c r="O718" s="133"/>
      <c r="Q718" s="133"/>
    </row>
    <row r="719" spans="1:17">
      <c r="A719" s="127" t="s">
        <v>659</v>
      </c>
      <c r="B719" s="128" t="s">
        <v>1768</v>
      </c>
      <c r="C719" s="120" t="s">
        <v>1881</v>
      </c>
      <c r="D719" s="120" t="s">
        <v>2061</v>
      </c>
      <c r="E719" s="129">
        <v>0.47960000000000003</v>
      </c>
      <c r="F719" s="130">
        <v>2.71</v>
      </c>
      <c r="G719" s="131">
        <v>1</v>
      </c>
      <c r="H719" s="130">
        <v>0.8</v>
      </c>
      <c r="I719" s="133"/>
      <c r="K719" s="133"/>
      <c r="M719" s="133"/>
      <c r="O719" s="133"/>
      <c r="Q719" s="133"/>
    </row>
    <row r="720" spans="1:17">
      <c r="A720" s="127" t="s">
        <v>660</v>
      </c>
      <c r="B720" s="128" t="s">
        <v>1768</v>
      </c>
      <c r="C720" s="120" t="s">
        <v>1881</v>
      </c>
      <c r="D720" s="120" t="s">
        <v>2061</v>
      </c>
      <c r="E720" s="129">
        <v>0.62839999999999996</v>
      </c>
      <c r="F720" s="130">
        <v>3.73</v>
      </c>
      <c r="G720" s="131">
        <v>1</v>
      </c>
      <c r="H720" s="130">
        <v>0.8</v>
      </c>
      <c r="I720" s="133"/>
      <c r="K720" s="133"/>
      <c r="M720" s="133"/>
      <c r="O720" s="133"/>
      <c r="Q720" s="133"/>
    </row>
    <row r="721" spans="1:17">
      <c r="A721" s="127" t="s">
        <v>661</v>
      </c>
      <c r="B721" s="128" t="s">
        <v>1768</v>
      </c>
      <c r="C721" s="120" t="s">
        <v>1881</v>
      </c>
      <c r="D721" s="120" t="s">
        <v>2061</v>
      </c>
      <c r="E721" s="129">
        <v>0.98350000000000004</v>
      </c>
      <c r="F721" s="130">
        <v>5.51</v>
      </c>
      <c r="G721" s="131">
        <v>1</v>
      </c>
      <c r="H721" s="130">
        <v>0.95</v>
      </c>
      <c r="I721" s="133"/>
      <c r="K721" s="133"/>
      <c r="M721" s="133"/>
      <c r="O721" s="133"/>
      <c r="Q721" s="133"/>
    </row>
    <row r="722" spans="1:17">
      <c r="A722" s="127" t="s">
        <v>662</v>
      </c>
      <c r="B722" s="128" t="s">
        <v>1768</v>
      </c>
      <c r="C722" s="120" t="s">
        <v>1881</v>
      </c>
      <c r="D722" s="120" t="s">
        <v>2061</v>
      </c>
      <c r="E722" s="129">
        <v>1.9865999999999999</v>
      </c>
      <c r="F722" s="130">
        <v>10.07</v>
      </c>
      <c r="G722" s="131">
        <v>1</v>
      </c>
      <c r="H722" s="130">
        <v>0.95</v>
      </c>
      <c r="I722" s="133"/>
      <c r="K722" s="133"/>
      <c r="M722" s="133"/>
      <c r="O722" s="133"/>
      <c r="Q722" s="133"/>
    </row>
    <row r="723" spans="1:17">
      <c r="A723" s="127" t="s">
        <v>663</v>
      </c>
      <c r="B723" s="128" t="s">
        <v>1769</v>
      </c>
      <c r="C723" s="120" t="s">
        <v>1881</v>
      </c>
      <c r="D723" s="120" t="s">
        <v>2061</v>
      </c>
      <c r="E723" s="129">
        <v>0.71450000000000002</v>
      </c>
      <c r="F723" s="130">
        <v>2</v>
      </c>
      <c r="G723" s="131">
        <v>1</v>
      </c>
      <c r="H723" s="130">
        <v>0.8</v>
      </c>
      <c r="I723" s="133"/>
      <c r="K723" s="133"/>
      <c r="M723" s="133"/>
      <c r="O723" s="133"/>
      <c r="Q723" s="133"/>
    </row>
    <row r="724" spans="1:17">
      <c r="A724" s="127" t="s">
        <v>664</v>
      </c>
      <c r="B724" s="128" t="s">
        <v>1769</v>
      </c>
      <c r="C724" s="120" t="s">
        <v>1881</v>
      </c>
      <c r="D724" s="120" t="s">
        <v>2061</v>
      </c>
      <c r="E724" s="129">
        <v>0.82069999999999999</v>
      </c>
      <c r="F724" s="130">
        <v>2.92</v>
      </c>
      <c r="G724" s="131">
        <v>1</v>
      </c>
      <c r="H724" s="130">
        <v>0.8</v>
      </c>
      <c r="I724" s="133"/>
      <c r="K724" s="133"/>
      <c r="M724" s="133"/>
      <c r="O724" s="133"/>
      <c r="Q724" s="133"/>
    </row>
    <row r="725" spans="1:17">
      <c r="A725" s="127" t="s">
        <v>665</v>
      </c>
      <c r="B725" s="128" t="s">
        <v>1769</v>
      </c>
      <c r="C725" s="120" t="s">
        <v>1881</v>
      </c>
      <c r="D725" s="120" t="s">
        <v>2061</v>
      </c>
      <c r="E725" s="129">
        <v>1.1899</v>
      </c>
      <c r="F725" s="130">
        <v>4.5999999999999996</v>
      </c>
      <c r="G725" s="131">
        <v>1</v>
      </c>
      <c r="H725" s="130">
        <v>0.95</v>
      </c>
      <c r="I725" s="133"/>
      <c r="K725" s="133"/>
      <c r="M725" s="133"/>
      <c r="O725" s="133"/>
      <c r="Q725" s="133"/>
    </row>
    <row r="726" spans="1:17">
      <c r="A726" s="127" t="s">
        <v>666</v>
      </c>
      <c r="B726" s="128" t="s">
        <v>1769</v>
      </c>
      <c r="C726" s="120" t="s">
        <v>1881</v>
      </c>
      <c r="D726" s="120" t="s">
        <v>2061</v>
      </c>
      <c r="E726" s="129">
        <v>1.9856</v>
      </c>
      <c r="F726" s="130">
        <v>6.98</v>
      </c>
      <c r="G726" s="131">
        <v>1</v>
      </c>
      <c r="H726" s="130">
        <v>0.95</v>
      </c>
      <c r="I726" s="133"/>
      <c r="K726" s="133"/>
      <c r="M726" s="133"/>
      <c r="O726" s="133"/>
      <c r="Q726" s="133"/>
    </row>
    <row r="727" spans="1:17">
      <c r="A727" s="127" t="s">
        <v>667</v>
      </c>
      <c r="B727" s="128" t="s">
        <v>1770</v>
      </c>
      <c r="C727" s="120" t="s">
        <v>1881</v>
      </c>
      <c r="D727" s="120" t="s">
        <v>2061</v>
      </c>
      <c r="E727" s="129">
        <v>0.53439999999999999</v>
      </c>
      <c r="F727" s="130">
        <v>2.41</v>
      </c>
      <c r="G727" s="131">
        <v>1</v>
      </c>
      <c r="H727" s="130">
        <v>0.8</v>
      </c>
      <c r="I727" s="133"/>
      <c r="K727" s="133"/>
      <c r="M727" s="133"/>
      <c r="O727" s="133"/>
      <c r="Q727" s="133"/>
    </row>
    <row r="728" spans="1:17">
      <c r="A728" s="127" t="s">
        <v>668</v>
      </c>
      <c r="B728" s="128" t="s">
        <v>1770</v>
      </c>
      <c r="C728" s="120" t="s">
        <v>1881</v>
      </c>
      <c r="D728" s="120" t="s">
        <v>2061</v>
      </c>
      <c r="E728" s="129">
        <v>0.67159999999999997</v>
      </c>
      <c r="F728" s="130">
        <v>3.44</v>
      </c>
      <c r="G728" s="131">
        <v>1</v>
      </c>
      <c r="H728" s="130">
        <v>0.8</v>
      </c>
      <c r="I728" s="133"/>
      <c r="K728" s="133"/>
      <c r="M728" s="133"/>
      <c r="O728" s="133"/>
      <c r="Q728" s="133"/>
    </row>
    <row r="729" spans="1:17">
      <c r="A729" s="127" t="s">
        <v>669</v>
      </c>
      <c r="B729" s="128" t="s">
        <v>1770</v>
      </c>
      <c r="C729" s="120" t="s">
        <v>1881</v>
      </c>
      <c r="D729" s="120" t="s">
        <v>2061</v>
      </c>
      <c r="E729" s="129">
        <v>1.0770999999999999</v>
      </c>
      <c r="F729" s="130">
        <v>5.51</v>
      </c>
      <c r="G729" s="131">
        <v>1</v>
      </c>
      <c r="H729" s="130">
        <v>0.95</v>
      </c>
      <c r="I729" s="133"/>
      <c r="K729" s="133"/>
      <c r="M729" s="133"/>
      <c r="O729" s="133"/>
      <c r="Q729" s="133"/>
    </row>
    <row r="730" spans="1:17">
      <c r="A730" s="127" t="s">
        <v>670</v>
      </c>
      <c r="B730" s="128" t="s">
        <v>1770</v>
      </c>
      <c r="C730" s="120" t="s">
        <v>1881</v>
      </c>
      <c r="D730" s="120" t="s">
        <v>2061</v>
      </c>
      <c r="E730" s="129">
        <v>2.0990000000000002</v>
      </c>
      <c r="F730" s="130">
        <v>10</v>
      </c>
      <c r="G730" s="131">
        <v>1</v>
      </c>
      <c r="H730" s="130">
        <v>0.95</v>
      </c>
      <c r="I730" s="133"/>
      <c r="K730" s="133"/>
      <c r="M730" s="133"/>
      <c r="O730" s="133"/>
      <c r="Q730" s="133"/>
    </row>
    <row r="731" spans="1:17">
      <c r="A731" s="127" t="s">
        <v>671</v>
      </c>
      <c r="B731" s="128" t="s">
        <v>1528</v>
      </c>
      <c r="C731" s="120" t="s">
        <v>1881</v>
      </c>
      <c r="D731" s="120" t="s">
        <v>2061</v>
      </c>
      <c r="E731" s="129">
        <v>1.3875</v>
      </c>
      <c r="F731" s="130">
        <v>2.15</v>
      </c>
      <c r="G731" s="131">
        <v>1</v>
      </c>
      <c r="H731" s="130">
        <v>0.8</v>
      </c>
      <c r="I731" s="133"/>
      <c r="K731" s="133"/>
      <c r="M731" s="133"/>
      <c r="O731" s="133"/>
      <c r="Q731" s="133"/>
    </row>
    <row r="732" spans="1:17">
      <c r="A732" s="127" t="s">
        <v>672</v>
      </c>
      <c r="B732" s="128" t="s">
        <v>1528</v>
      </c>
      <c r="C732" s="120" t="s">
        <v>1881</v>
      </c>
      <c r="D732" s="120" t="s">
        <v>2061</v>
      </c>
      <c r="E732" s="129">
        <v>2.4405000000000001</v>
      </c>
      <c r="F732" s="130">
        <v>6.06</v>
      </c>
      <c r="G732" s="131">
        <v>1</v>
      </c>
      <c r="H732" s="130">
        <v>0.8</v>
      </c>
      <c r="I732" s="133"/>
      <c r="K732" s="133"/>
      <c r="M732" s="133"/>
      <c r="O732" s="133"/>
      <c r="Q732" s="133"/>
    </row>
    <row r="733" spans="1:17">
      <c r="A733" s="127" t="s">
        <v>673</v>
      </c>
      <c r="B733" s="128" t="s">
        <v>1528</v>
      </c>
      <c r="C733" s="120" t="s">
        <v>1881</v>
      </c>
      <c r="D733" s="120" t="s">
        <v>2061</v>
      </c>
      <c r="E733" s="129">
        <v>3.4906000000000001</v>
      </c>
      <c r="F733" s="130">
        <v>8.6199999999999992</v>
      </c>
      <c r="G733" s="131">
        <v>1</v>
      </c>
      <c r="H733" s="130">
        <v>0.95</v>
      </c>
      <c r="I733" s="133"/>
      <c r="K733" s="133"/>
      <c r="M733" s="133"/>
      <c r="O733" s="133"/>
      <c r="Q733" s="133"/>
    </row>
    <row r="734" spans="1:17">
      <c r="A734" s="127" t="s">
        <v>674</v>
      </c>
      <c r="B734" s="128" t="s">
        <v>1528</v>
      </c>
      <c r="C734" s="120" t="s">
        <v>1881</v>
      </c>
      <c r="D734" s="120" t="s">
        <v>2061</v>
      </c>
      <c r="E734" s="129">
        <v>4.8905000000000003</v>
      </c>
      <c r="F734" s="130">
        <v>14.4</v>
      </c>
      <c r="G734" s="131">
        <v>1</v>
      </c>
      <c r="H734" s="130">
        <v>0.95</v>
      </c>
      <c r="I734" s="133"/>
      <c r="K734" s="133"/>
      <c r="M734" s="133"/>
      <c r="O734" s="133"/>
      <c r="Q734" s="133"/>
    </row>
    <row r="735" spans="1:17">
      <c r="A735" s="127" t="s">
        <v>675</v>
      </c>
      <c r="B735" s="128" t="s">
        <v>1529</v>
      </c>
      <c r="C735" s="120" t="s">
        <v>1881</v>
      </c>
      <c r="D735" s="120" t="s">
        <v>2061</v>
      </c>
      <c r="E735" s="129">
        <v>1.1782999999999999</v>
      </c>
      <c r="F735" s="130">
        <v>1.4</v>
      </c>
      <c r="G735" s="131">
        <v>1</v>
      </c>
      <c r="H735" s="130">
        <v>0.8</v>
      </c>
      <c r="I735" s="133"/>
      <c r="K735" s="133"/>
      <c r="M735" s="133"/>
      <c r="O735" s="133"/>
      <c r="Q735" s="133"/>
    </row>
    <row r="736" spans="1:17">
      <c r="A736" s="127" t="s">
        <v>676</v>
      </c>
      <c r="B736" s="128" t="s">
        <v>1529</v>
      </c>
      <c r="C736" s="120" t="s">
        <v>1881</v>
      </c>
      <c r="D736" s="120" t="s">
        <v>2061</v>
      </c>
      <c r="E736" s="129">
        <v>1.3453999999999999</v>
      </c>
      <c r="F736" s="130">
        <v>1.77</v>
      </c>
      <c r="G736" s="131">
        <v>1</v>
      </c>
      <c r="H736" s="130">
        <v>0.8</v>
      </c>
      <c r="I736" s="133"/>
      <c r="K736" s="133"/>
      <c r="M736" s="133"/>
      <c r="O736" s="133"/>
      <c r="Q736" s="133"/>
    </row>
    <row r="737" spans="1:17">
      <c r="A737" s="127" t="s">
        <v>677</v>
      </c>
      <c r="B737" s="128" t="s">
        <v>1529</v>
      </c>
      <c r="C737" s="120" t="s">
        <v>1881</v>
      </c>
      <c r="D737" s="120" t="s">
        <v>2061</v>
      </c>
      <c r="E737" s="129">
        <v>2.1991999999999998</v>
      </c>
      <c r="F737" s="130">
        <v>3.77</v>
      </c>
      <c r="G737" s="131">
        <v>1</v>
      </c>
      <c r="H737" s="130">
        <v>0.95</v>
      </c>
      <c r="I737" s="133"/>
      <c r="K737" s="133"/>
      <c r="M737" s="133"/>
      <c r="O737" s="133"/>
      <c r="Q737" s="133"/>
    </row>
    <row r="738" spans="1:17">
      <c r="A738" s="127" t="s">
        <v>678</v>
      </c>
      <c r="B738" s="128" t="s">
        <v>1529</v>
      </c>
      <c r="C738" s="120" t="s">
        <v>1881</v>
      </c>
      <c r="D738" s="120" t="s">
        <v>2061</v>
      </c>
      <c r="E738" s="129">
        <v>4.8795999999999999</v>
      </c>
      <c r="F738" s="130">
        <v>12.93</v>
      </c>
      <c r="G738" s="131">
        <v>1</v>
      </c>
      <c r="H738" s="130">
        <v>0.95</v>
      </c>
      <c r="I738" s="133"/>
      <c r="K738" s="133"/>
      <c r="M738" s="133"/>
      <c r="O738" s="133"/>
      <c r="Q738" s="133"/>
    </row>
    <row r="739" spans="1:17">
      <c r="A739" s="127" t="s">
        <v>679</v>
      </c>
      <c r="B739" s="128" t="s">
        <v>1771</v>
      </c>
      <c r="C739" s="120" t="s">
        <v>1881</v>
      </c>
      <c r="D739" s="120" t="s">
        <v>2061</v>
      </c>
      <c r="E739" s="129">
        <v>1.1051</v>
      </c>
      <c r="F739" s="130">
        <v>1.46</v>
      </c>
      <c r="G739" s="131">
        <v>1</v>
      </c>
      <c r="H739" s="130">
        <v>0.8</v>
      </c>
      <c r="I739" s="133"/>
      <c r="K739" s="133"/>
      <c r="M739" s="133"/>
      <c r="O739" s="133"/>
      <c r="Q739" s="133"/>
    </row>
    <row r="740" spans="1:17">
      <c r="A740" s="127" t="s">
        <v>680</v>
      </c>
      <c r="B740" s="128" t="s">
        <v>1771</v>
      </c>
      <c r="C740" s="120" t="s">
        <v>1881</v>
      </c>
      <c r="D740" s="120" t="s">
        <v>2061</v>
      </c>
      <c r="E740" s="129">
        <v>1.5467</v>
      </c>
      <c r="F740" s="130">
        <v>2.68</v>
      </c>
      <c r="G740" s="131">
        <v>1</v>
      </c>
      <c r="H740" s="130">
        <v>0.8</v>
      </c>
      <c r="I740" s="133"/>
      <c r="K740" s="133"/>
      <c r="M740" s="133"/>
      <c r="O740" s="133"/>
      <c r="Q740" s="133"/>
    </row>
    <row r="741" spans="1:17">
      <c r="A741" s="127" t="s">
        <v>681</v>
      </c>
      <c r="B741" s="128" t="s">
        <v>1771</v>
      </c>
      <c r="C741" s="120" t="s">
        <v>1881</v>
      </c>
      <c r="D741" s="120" t="s">
        <v>2061</v>
      </c>
      <c r="E741" s="129">
        <v>2.6190000000000002</v>
      </c>
      <c r="F741" s="130">
        <v>7.05</v>
      </c>
      <c r="G741" s="131">
        <v>1</v>
      </c>
      <c r="H741" s="130">
        <v>0.95</v>
      </c>
      <c r="I741" s="133"/>
      <c r="K741" s="133"/>
      <c r="M741" s="133"/>
      <c r="O741" s="133"/>
      <c r="Q741" s="133"/>
    </row>
    <row r="742" spans="1:17">
      <c r="A742" s="127" t="s">
        <v>682</v>
      </c>
      <c r="B742" s="128" t="s">
        <v>1771</v>
      </c>
      <c r="C742" s="120" t="s">
        <v>1881</v>
      </c>
      <c r="D742" s="120" t="s">
        <v>2061</v>
      </c>
      <c r="E742" s="129">
        <v>5.1582999999999997</v>
      </c>
      <c r="F742" s="130">
        <v>15.18</v>
      </c>
      <c r="G742" s="131">
        <v>1</v>
      </c>
      <c r="H742" s="130">
        <v>0.95</v>
      </c>
      <c r="I742" s="133"/>
      <c r="K742" s="133"/>
      <c r="M742" s="133"/>
      <c r="O742" s="133"/>
      <c r="Q742" s="133"/>
    </row>
    <row r="743" spans="1:17">
      <c r="A743" s="127" t="s">
        <v>683</v>
      </c>
      <c r="B743" s="128" t="s">
        <v>1772</v>
      </c>
      <c r="C743" s="120" t="s">
        <v>1881</v>
      </c>
      <c r="D743" s="120" t="s">
        <v>2061</v>
      </c>
      <c r="E743" s="129">
        <v>1.4939</v>
      </c>
      <c r="F743" s="130">
        <v>2.95</v>
      </c>
      <c r="G743" s="131">
        <v>1</v>
      </c>
      <c r="H743" s="130">
        <v>0.8</v>
      </c>
      <c r="I743" s="133"/>
      <c r="K743" s="133"/>
      <c r="M743" s="133"/>
      <c r="O743" s="133"/>
      <c r="Q743" s="133"/>
    </row>
    <row r="744" spans="1:17">
      <c r="A744" s="127" t="s">
        <v>684</v>
      </c>
      <c r="B744" s="128" t="s">
        <v>1772</v>
      </c>
      <c r="C744" s="120" t="s">
        <v>1881</v>
      </c>
      <c r="D744" s="120" t="s">
        <v>2061</v>
      </c>
      <c r="E744" s="129">
        <v>1.6066</v>
      </c>
      <c r="F744" s="130">
        <v>5.19</v>
      </c>
      <c r="G744" s="131">
        <v>1</v>
      </c>
      <c r="H744" s="130">
        <v>0.8</v>
      </c>
      <c r="I744" s="133"/>
      <c r="K744" s="133"/>
      <c r="M744" s="133"/>
      <c r="O744" s="133"/>
      <c r="Q744" s="133"/>
    </row>
    <row r="745" spans="1:17">
      <c r="A745" s="127" t="s">
        <v>685</v>
      </c>
      <c r="B745" s="128" t="s">
        <v>1772</v>
      </c>
      <c r="C745" s="120" t="s">
        <v>1881</v>
      </c>
      <c r="D745" s="120" t="s">
        <v>2061</v>
      </c>
      <c r="E745" s="129">
        <v>2.4601999999999999</v>
      </c>
      <c r="F745" s="130">
        <v>8.9</v>
      </c>
      <c r="G745" s="131">
        <v>1</v>
      </c>
      <c r="H745" s="130">
        <v>0.95</v>
      </c>
      <c r="I745" s="133"/>
      <c r="K745" s="133"/>
      <c r="M745" s="133"/>
      <c r="O745" s="133"/>
      <c r="Q745" s="133"/>
    </row>
    <row r="746" spans="1:17">
      <c r="A746" s="127" t="s">
        <v>686</v>
      </c>
      <c r="B746" s="128" t="s">
        <v>1772</v>
      </c>
      <c r="C746" s="120" t="s">
        <v>1881</v>
      </c>
      <c r="D746" s="120" t="s">
        <v>2061</v>
      </c>
      <c r="E746" s="129">
        <v>4.9603999999999999</v>
      </c>
      <c r="F746" s="130">
        <v>17.079999999999998</v>
      </c>
      <c r="G746" s="131">
        <v>1</v>
      </c>
      <c r="H746" s="130">
        <v>0.95</v>
      </c>
      <c r="I746" s="133"/>
      <c r="K746" s="133"/>
      <c r="M746" s="133"/>
      <c r="O746" s="133"/>
      <c r="Q746" s="133"/>
    </row>
    <row r="747" spans="1:17">
      <c r="A747" s="127" t="s">
        <v>687</v>
      </c>
      <c r="B747" s="128" t="s">
        <v>1530</v>
      </c>
      <c r="C747" s="120" t="s">
        <v>1881</v>
      </c>
      <c r="D747" s="120" t="s">
        <v>2061</v>
      </c>
      <c r="E747" s="129">
        <v>0.50449999999999995</v>
      </c>
      <c r="F747" s="130">
        <v>2.42</v>
      </c>
      <c r="G747" s="131">
        <v>1</v>
      </c>
      <c r="H747" s="130">
        <v>0.8</v>
      </c>
      <c r="I747" s="133"/>
      <c r="K747" s="133"/>
      <c r="M747" s="133"/>
      <c r="O747" s="133"/>
      <c r="Q747" s="133"/>
    </row>
    <row r="748" spans="1:17">
      <c r="A748" s="127" t="s">
        <v>688</v>
      </c>
      <c r="B748" s="128" t="s">
        <v>1530</v>
      </c>
      <c r="C748" s="120" t="s">
        <v>1881</v>
      </c>
      <c r="D748" s="120" t="s">
        <v>2061</v>
      </c>
      <c r="E748" s="129">
        <v>0.58620000000000005</v>
      </c>
      <c r="F748" s="130">
        <v>2.6</v>
      </c>
      <c r="G748" s="131">
        <v>1</v>
      </c>
      <c r="H748" s="130">
        <v>0.8</v>
      </c>
      <c r="I748" s="133"/>
      <c r="K748" s="133"/>
      <c r="M748" s="133"/>
      <c r="O748" s="133"/>
      <c r="Q748" s="133"/>
    </row>
    <row r="749" spans="1:17">
      <c r="A749" s="127" t="s">
        <v>689</v>
      </c>
      <c r="B749" s="128" t="s">
        <v>1530</v>
      </c>
      <c r="C749" s="120" t="s">
        <v>1881</v>
      </c>
      <c r="D749" s="120" t="s">
        <v>2061</v>
      </c>
      <c r="E749" s="129">
        <v>0.91439999999999999</v>
      </c>
      <c r="F749" s="130">
        <v>4.0999999999999996</v>
      </c>
      <c r="G749" s="131">
        <v>1</v>
      </c>
      <c r="H749" s="130">
        <v>0.95</v>
      </c>
      <c r="I749" s="133"/>
      <c r="K749" s="133"/>
      <c r="M749" s="133"/>
      <c r="O749" s="133"/>
      <c r="Q749" s="133"/>
    </row>
    <row r="750" spans="1:17">
      <c r="A750" s="127" t="s">
        <v>690</v>
      </c>
      <c r="B750" s="128" t="s">
        <v>1530</v>
      </c>
      <c r="C750" s="120" t="s">
        <v>1881</v>
      </c>
      <c r="D750" s="120" t="s">
        <v>2061</v>
      </c>
      <c r="E750" s="129">
        <v>1.9869000000000001</v>
      </c>
      <c r="F750" s="130">
        <v>7.82</v>
      </c>
      <c r="G750" s="131">
        <v>1</v>
      </c>
      <c r="H750" s="130">
        <v>0.95</v>
      </c>
      <c r="I750" s="133"/>
      <c r="K750" s="133"/>
      <c r="M750" s="133"/>
      <c r="O750" s="133"/>
      <c r="Q750" s="133"/>
    </row>
    <row r="751" spans="1:17">
      <c r="A751" s="127" t="s">
        <v>691</v>
      </c>
      <c r="B751" s="128" t="s">
        <v>1773</v>
      </c>
      <c r="C751" s="120" t="s">
        <v>1881</v>
      </c>
      <c r="D751" s="120" t="s">
        <v>2061</v>
      </c>
      <c r="E751" s="129">
        <v>0.53659999999999997</v>
      </c>
      <c r="F751" s="130">
        <v>3.07</v>
      </c>
      <c r="G751" s="131">
        <v>1</v>
      </c>
      <c r="H751" s="130">
        <v>0.8</v>
      </c>
      <c r="I751" s="133"/>
      <c r="K751" s="133"/>
      <c r="M751" s="133"/>
      <c r="O751" s="133"/>
      <c r="Q751" s="133"/>
    </row>
    <row r="752" spans="1:17">
      <c r="A752" s="127" t="s">
        <v>692</v>
      </c>
      <c r="B752" s="128" t="s">
        <v>1773</v>
      </c>
      <c r="C752" s="120" t="s">
        <v>1881</v>
      </c>
      <c r="D752" s="120" t="s">
        <v>2061</v>
      </c>
      <c r="E752" s="129">
        <v>0.72560000000000002</v>
      </c>
      <c r="F752" s="130">
        <v>4.54</v>
      </c>
      <c r="G752" s="131">
        <v>1</v>
      </c>
      <c r="H752" s="130">
        <v>0.8</v>
      </c>
      <c r="I752" s="133"/>
      <c r="K752" s="133"/>
      <c r="M752" s="133"/>
      <c r="O752" s="133"/>
      <c r="Q752" s="133"/>
    </row>
    <row r="753" spans="1:17">
      <c r="A753" s="127" t="s">
        <v>693</v>
      </c>
      <c r="B753" s="128" t="s">
        <v>1773</v>
      </c>
      <c r="C753" s="120" t="s">
        <v>1881</v>
      </c>
      <c r="D753" s="120" t="s">
        <v>2061</v>
      </c>
      <c r="E753" s="129">
        <v>1.1472</v>
      </c>
      <c r="F753" s="130">
        <v>6.6</v>
      </c>
      <c r="G753" s="131">
        <v>1</v>
      </c>
      <c r="H753" s="130">
        <v>0.95</v>
      </c>
      <c r="I753" s="133"/>
      <c r="K753" s="133"/>
      <c r="M753" s="133"/>
      <c r="O753" s="133"/>
      <c r="Q753" s="133"/>
    </row>
    <row r="754" spans="1:17">
      <c r="A754" s="127" t="s">
        <v>694</v>
      </c>
      <c r="B754" s="128" t="s">
        <v>1773</v>
      </c>
      <c r="C754" s="120" t="s">
        <v>1881</v>
      </c>
      <c r="D754" s="120" t="s">
        <v>2061</v>
      </c>
      <c r="E754" s="129">
        <v>2.2879</v>
      </c>
      <c r="F754" s="130">
        <v>11.85</v>
      </c>
      <c r="G754" s="131">
        <v>1</v>
      </c>
      <c r="H754" s="130">
        <v>0.95</v>
      </c>
      <c r="I754" s="133"/>
      <c r="K754" s="133"/>
      <c r="M754" s="133"/>
      <c r="O754" s="133"/>
      <c r="Q754" s="133"/>
    </row>
    <row r="755" spans="1:17">
      <c r="A755" s="127" t="s">
        <v>695</v>
      </c>
      <c r="B755" s="128" t="s">
        <v>1774</v>
      </c>
      <c r="C755" s="120" t="s">
        <v>1881</v>
      </c>
      <c r="D755" s="120" t="s">
        <v>2061</v>
      </c>
      <c r="E755" s="129">
        <v>0.41589999999999999</v>
      </c>
      <c r="F755" s="130">
        <v>1.96</v>
      </c>
      <c r="G755" s="131">
        <v>1</v>
      </c>
      <c r="H755" s="130">
        <v>0.8</v>
      </c>
      <c r="I755" s="133"/>
      <c r="K755" s="133"/>
      <c r="M755" s="133"/>
      <c r="O755" s="133"/>
      <c r="Q755" s="133"/>
    </row>
    <row r="756" spans="1:17">
      <c r="A756" s="127" t="s">
        <v>696</v>
      </c>
      <c r="B756" s="128" t="s">
        <v>1774</v>
      </c>
      <c r="C756" s="120" t="s">
        <v>1881</v>
      </c>
      <c r="D756" s="120" t="s">
        <v>2061</v>
      </c>
      <c r="E756" s="129">
        <v>0.55510000000000004</v>
      </c>
      <c r="F756" s="130">
        <v>2.66</v>
      </c>
      <c r="G756" s="131">
        <v>1</v>
      </c>
      <c r="H756" s="130">
        <v>0.8</v>
      </c>
      <c r="I756" s="133"/>
      <c r="K756" s="133"/>
      <c r="M756" s="133"/>
      <c r="O756" s="133"/>
      <c r="Q756" s="133"/>
    </row>
    <row r="757" spans="1:17">
      <c r="A757" s="127" t="s">
        <v>697</v>
      </c>
      <c r="B757" s="128" t="s">
        <v>1774</v>
      </c>
      <c r="C757" s="120" t="s">
        <v>1881</v>
      </c>
      <c r="D757" s="120" t="s">
        <v>2061</v>
      </c>
      <c r="E757" s="129">
        <v>0.82110000000000005</v>
      </c>
      <c r="F757" s="130">
        <v>4.17</v>
      </c>
      <c r="G757" s="131">
        <v>1</v>
      </c>
      <c r="H757" s="130">
        <v>0.95</v>
      </c>
      <c r="I757" s="133"/>
      <c r="K757" s="133"/>
      <c r="M757" s="133"/>
      <c r="O757" s="133"/>
      <c r="Q757" s="133"/>
    </row>
    <row r="758" spans="1:17">
      <c r="A758" s="127" t="s">
        <v>698</v>
      </c>
      <c r="B758" s="128" t="s">
        <v>1774</v>
      </c>
      <c r="C758" s="120" t="s">
        <v>1881</v>
      </c>
      <c r="D758" s="120" t="s">
        <v>2061</v>
      </c>
      <c r="E758" s="129">
        <v>1.4632000000000001</v>
      </c>
      <c r="F758" s="130">
        <v>6.98</v>
      </c>
      <c r="G758" s="131">
        <v>1</v>
      </c>
      <c r="H758" s="130">
        <v>0.95</v>
      </c>
      <c r="I758" s="133"/>
      <c r="K758" s="133"/>
      <c r="M758" s="133"/>
      <c r="O758" s="133"/>
      <c r="Q758" s="133"/>
    </row>
    <row r="759" spans="1:17">
      <c r="A759" s="127" t="s">
        <v>699</v>
      </c>
      <c r="B759" s="128" t="s">
        <v>1531</v>
      </c>
      <c r="C759" s="120" t="s">
        <v>1881</v>
      </c>
      <c r="D759" s="120" t="s">
        <v>2061</v>
      </c>
      <c r="E759" s="129">
        <v>0.76039999999999996</v>
      </c>
      <c r="F759" s="130">
        <v>2.48</v>
      </c>
      <c r="G759" s="131">
        <v>1</v>
      </c>
      <c r="H759" s="130">
        <v>0.8</v>
      </c>
      <c r="I759" s="133"/>
      <c r="K759" s="133"/>
      <c r="M759" s="133"/>
      <c r="O759" s="133"/>
      <c r="Q759" s="133"/>
    </row>
    <row r="760" spans="1:17">
      <c r="A760" s="127" t="s">
        <v>700</v>
      </c>
      <c r="B760" s="128" t="s">
        <v>1531</v>
      </c>
      <c r="C760" s="120" t="s">
        <v>1881</v>
      </c>
      <c r="D760" s="120" t="s">
        <v>2061</v>
      </c>
      <c r="E760" s="129">
        <v>0.84050000000000002</v>
      </c>
      <c r="F760" s="130">
        <v>3.39</v>
      </c>
      <c r="G760" s="131">
        <v>1</v>
      </c>
      <c r="H760" s="130">
        <v>0.8</v>
      </c>
      <c r="I760" s="133"/>
      <c r="K760" s="133"/>
      <c r="M760" s="133"/>
      <c r="O760" s="133"/>
      <c r="Q760" s="133"/>
    </row>
    <row r="761" spans="1:17">
      <c r="A761" s="127" t="s">
        <v>701</v>
      </c>
      <c r="B761" s="128" t="s">
        <v>1531</v>
      </c>
      <c r="C761" s="120" t="s">
        <v>1881</v>
      </c>
      <c r="D761" s="120" t="s">
        <v>2061</v>
      </c>
      <c r="E761" s="129">
        <v>1.4472</v>
      </c>
      <c r="F761" s="130">
        <v>5.2</v>
      </c>
      <c r="G761" s="131">
        <v>1</v>
      </c>
      <c r="H761" s="130">
        <v>0.95</v>
      </c>
      <c r="I761" s="133"/>
      <c r="K761" s="133"/>
      <c r="M761" s="133"/>
      <c r="O761" s="133"/>
      <c r="Q761" s="133"/>
    </row>
    <row r="762" spans="1:17">
      <c r="A762" s="127" t="s">
        <v>702</v>
      </c>
      <c r="B762" s="128" t="s">
        <v>1531</v>
      </c>
      <c r="C762" s="120" t="s">
        <v>1881</v>
      </c>
      <c r="D762" s="120" t="s">
        <v>2061</v>
      </c>
      <c r="E762" s="129">
        <v>4.1779999999999999</v>
      </c>
      <c r="F762" s="130">
        <v>13.46</v>
      </c>
      <c r="G762" s="131">
        <v>1</v>
      </c>
      <c r="H762" s="130">
        <v>0.95</v>
      </c>
      <c r="I762" s="133"/>
      <c r="K762" s="133"/>
      <c r="M762" s="133"/>
      <c r="O762" s="133"/>
      <c r="Q762" s="133"/>
    </row>
    <row r="763" spans="1:17">
      <c r="A763" s="127" t="s">
        <v>703</v>
      </c>
      <c r="B763" s="128" t="s">
        <v>1532</v>
      </c>
      <c r="C763" s="120" t="s">
        <v>1881</v>
      </c>
      <c r="D763" s="120" t="s">
        <v>2061</v>
      </c>
      <c r="E763" s="129">
        <v>0.59319999999999995</v>
      </c>
      <c r="F763" s="130">
        <v>2.63</v>
      </c>
      <c r="G763" s="131">
        <v>1</v>
      </c>
      <c r="H763" s="130">
        <v>0.8</v>
      </c>
      <c r="I763" s="133"/>
      <c r="K763" s="133"/>
      <c r="M763" s="133"/>
      <c r="O763" s="133"/>
      <c r="Q763" s="133"/>
    </row>
    <row r="764" spans="1:17">
      <c r="A764" s="127" t="s">
        <v>704</v>
      </c>
      <c r="B764" s="128" t="s">
        <v>1532</v>
      </c>
      <c r="C764" s="120" t="s">
        <v>1881</v>
      </c>
      <c r="D764" s="120" t="s">
        <v>2061</v>
      </c>
      <c r="E764" s="129">
        <v>0.83169999999999999</v>
      </c>
      <c r="F764" s="130">
        <v>4.0599999999999996</v>
      </c>
      <c r="G764" s="131">
        <v>1</v>
      </c>
      <c r="H764" s="130">
        <v>0.8</v>
      </c>
      <c r="I764" s="133"/>
      <c r="K764" s="133"/>
      <c r="M764" s="133"/>
      <c r="O764" s="133"/>
      <c r="Q764" s="133"/>
    </row>
    <row r="765" spans="1:17">
      <c r="A765" s="127" t="s">
        <v>705</v>
      </c>
      <c r="B765" s="128" t="s">
        <v>1532</v>
      </c>
      <c r="C765" s="120" t="s">
        <v>1881</v>
      </c>
      <c r="D765" s="120" t="s">
        <v>2061</v>
      </c>
      <c r="E765" s="129">
        <v>1.2399</v>
      </c>
      <c r="F765" s="130">
        <v>5.63</v>
      </c>
      <c r="G765" s="131">
        <v>1</v>
      </c>
      <c r="H765" s="130">
        <v>0.95</v>
      </c>
      <c r="I765" s="133"/>
      <c r="K765" s="133"/>
      <c r="M765" s="133"/>
      <c r="O765" s="133"/>
      <c r="Q765" s="133"/>
    </row>
    <row r="766" spans="1:17">
      <c r="A766" s="127" t="s">
        <v>706</v>
      </c>
      <c r="B766" s="128" t="s">
        <v>1532</v>
      </c>
      <c r="C766" s="120" t="s">
        <v>1881</v>
      </c>
      <c r="D766" s="120" t="s">
        <v>2061</v>
      </c>
      <c r="E766" s="129">
        <v>2.2303999999999999</v>
      </c>
      <c r="F766" s="130">
        <v>9.39</v>
      </c>
      <c r="G766" s="131">
        <v>1</v>
      </c>
      <c r="H766" s="130">
        <v>0.95</v>
      </c>
      <c r="I766" s="133"/>
      <c r="K766" s="133"/>
      <c r="M766" s="133"/>
      <c r="O766" s="133"/>
      <c r="Q766" s="133"/>
    </row>
    <row r="767" spans="1:17">
      <c r="A767" s="127" t="s">
        <v>707</v>
      </c>
      <c r="B767" s="128" t="s">
        <v>1533</v>
      </c>
      <c r="C767" s="120" t="s">
        <v>1881</v>
      </c>
      <c r="D767" s="120" t="s">
        <v>2061</v>
      </c>
      <c r="E767" s="129">
        <v>0.4657</v>
      </c>
      <c r="F767" s="130">
        <v>2.1800000000000002</v>
      </c>
      <c r="G767" s="131">
        <v>1</v>
      </c>
      <c r="H767" s="130">
        <v>0.8</v>
      </c>
      <c r="I767" s="133"/>
      <c r="K767" s="133"/>
      <c r="M767" s="133"/>
      <c r="O767" s="133"/>
      <c r="Q767" s="133"/>
    </row>
    <row r="768" spans="1:17">
      <c r="A768" s="127" t="s">
        <v>708</v>
      </c>
      <c r="B768" s="128" t="s">
        <v>1533</v>
      </c>
      <c r="C768" s="120" t="s">
        <v>1881</v>
      </c>
      <c r="D768" s="120" t="s">
        <v>2061</v>
      </c>
      <c r="E768" s="129">
        <v>0.59</v>
      </c>
      <c r="F768" s="130">
        <v>2.65</v>
      </c>
      <c r="G768" s="131">
        <v>1</v>
      </c>
      <c r="H768" s="130">
        <v>0.8</v>
      </c>
      <c r="I768" s="133"/>
      <c r="K768" s="133"/>
      <c r="M768" s="133"/>
      <c r="O768" s="133"/>
      <c r="Q768" s="133"/>
    </row>
    <row r="769" spans="1:17">
      <c r="A769" s="127" t="s">
        <v>709</v>
      </c>
      <c r="B769" s="128" t="s">
        <v>1533</v>
      </c>
      <c r="C769" s="120" t="s">
        <v>1881</v>
      </c>
      <c r="D769" s="120" t="s">
        <v>2061</v>
      </c>
      <c r="E769" s="129">
        <v>0.87619999999999998</v>
      </c>
      <c r="F769" s="130">
        <v>3.69</v>
      </c>
      <c r="G769" s="131">
        <v>1</v>
      </c>
      <c r="H769" s="130">
        <v>0.95</v>
      </c>
      <c r="I769" s="133"/>
      <c r="K769" s="133"/>
      <c r="M769" s="133"/>
      <c r="O769" s="133"/>
      <c r="Q769" s="133"/>
    </row>
    <row r="770" spans="1:17">
      <c r="A770" s="127" t="s">
        <v>710</v>
      </c>
      <c r="B770" s="128" t="s">
        <v>1533</v>
      </c>
      <c r="C770" s="120" t="s">
        <v>1881</v>
      </c>
      <c r="D770" s="120" t="s">
        <v>2061</v>
      </c>
      <c r="E770" s="129">
        <v>1.9298999999999999</v>
      </c>
      <c r="F770" s="130">
        <v>7.4</v>
      </c>
      <c r="G770" s="131">
        <v>1</v>
      </c>
      <c r="H770" s="130">
        <v>0.95</v>
      </c>
      <c r="I770" s="133"/>
      <c r="K770" s="133"/>
      <c r="M770" s="133"/>
      <c r="O770" s="133"/>
      <c r="Q770" s="133"/>
    </row>
    <row r="771" spans="1:17">
      <c r="A771" s="127" t="s">
        <v>1437</v>
      </c>
      <c r="B771" s="128" t="s">
        <v>1534</v>
      </c>
      <c r="C771" s="120" t="s">
        <v>1881</v>
      </c>
      <c r="D771" s="120" t="s">
        <v>2061</v>
      </c>
      <c r="E771" s="129">
        <v>0.49170000000000003</v>
      </c>
      <c r="F771" s="130">
        <v>2.54</v>
      </c>
      <c r="G771" s="131">
        <v>1</v>
      </c>
      <c r="H771" s="130">
        <v>0.8</v>
      </c>
      <c r="I771" s="133"/>
      <c r="K771" s="133"/>
      <c r="M771" s="133"/>
      <c r="O771" s="133"/>
      <c r="Q771" s="133"/>
    </row>
    <row r="772" spans="1:17">
      <c r="A772" s="127" t="s">
        <v>1438</v>
      </c>
      <c r="B772" s="128" t="s">
        <v>1534</v>
      </c>
      <c r="C772" s="120" t="s">
        <v>1881</v>
      </c>
      <c r="D772" s="120" t="s">
        <v>2061</v>
      </c>
      <c r="E772" s="129">
        <v>0.65369999999999995</v>
      </c>
      <c r="F772" s="130">
        <v>3.43</v>
      </c>
      <c r="G772" s="131">
        <v>1</v>
      </c>
      <c r="H772" s="130">
        <v>0.8</v>
      </c>
      <c r="I772" s="133"/>
      <c r="K772" s="133"/>
      <c r="M772" s="133"/>
      <c r="O772" s="133"/>
      <c r="Q772" s="133"/>
    </row>
    <row r="773" spans="1:17">
      <c r="A773" s="127" t="s">
        <v>1439</v>
      </c>
      <c r="B773" s="128" t="s">
        <v>1534</v>
      </c>
      <c r="C773" s="120" t="s">
        <v>1881</v>
      </c>
      <c r="D773" s="120" t="s">
        <v>2061</v>
      </c>
      <c r="E773" s="129">
        <v>1.0138</v>
      </c>
      <c r="F773" s="130">
        <v>5.23</v>
      </c>
      <c r="G773" s="131">
        <v>1</v>
      </c>
      <c r="H773" s="130">
        <v>0.95</v>
      </c>
      <c r="I773" s="133"/>
      <c r="K773" s="133"/>
      <c r="M773" s="133"/>
      <c r="O773" s="133"/>
      <c r="Q773" s="133"/>
    </row>
    <row r="774" spans="1:17">
      <c r="A774" s="127" t="s">
        <v>1440</v>
      </c>
      <c r="B774" s="128" t="s">
        <v>1534</v>
      </c>
      <c r="C774" s="120" t="s">
        <v>1881</v>
      </c>
      <c r="D774" s="120" t="s">
        <v>2061</v>
      </c>
      <c r="E774" s="129">
        <v>1.8868</v>
      </c>
      <c r="F774" s="130">
        <v>8.93</v>
      </c>
      <c r="G774" s="131">
        <v>1</v>
      </c>
      <c r="H774" s="130">
        <v>0.95</v>
      </c>
      <c r="I774" s="133"/>
      <c r="K774" s="133"/>
      <c r="M774" s="133"/>
      <c r="O774" s="133"/>
      <c r="Q774" s="133"/>
    </row>
    <row r="775" spans="1:17">
      <c r="A775" s="127" t="s">
        <v>1441</v>
      </c>
      <c r="B775" s="128" t="s">
        <v>1535</v>
      </c>
      <c r="C775" s="120" t="s">
        <v>1881</v>
      </c>
      <c r="D775" s="120" t="s">
        <v>2061</v>
      </c>
      <c r="E775" s="129">
        <v>0.55820000000000003</v>
      </c>
      <c r="F775" s="130">
        <v>2.1800000000000002</v>
      </c>
      <c r="G775" s="131">
        <v>1</v>
      </c>
      <c r="H775" s="130">
        <v>0.8</v>
      </c>
      <c r="I775" s="133"/>
      <c r="K775" s="133"/>
      <c r="M775" s="133"/>
      <c r="O775" s="133"/>
      <c r="Q775" s="133"/>
    </row>
    <row r="776" spans="1:17">
      <c r="A776" s="127" t="s">
        <v>1442</v>
      </c>
      <c r="B776" s="128" t="s">
        <v>1535</v>
      </c>
      <c r="C776" s="120" t="s">
        <v>1881</v>
      </c>
      <c r="D776" s="120" t="s">
        <v>2061</v>
      </c>
      <c r="E776" s="129">
        <v>0.71779999999999999</v>
      </c>
      <c r="F776" s="130">
        <v>3.2</v>
      </c>
      <c r="G776" s="131">
        <v>1</v>
      </c>
      <c r="H776" s="130">
        <v>0.8</v>
      </c>
      <c r="I776" s="133"/>
      <c r="K776" s="133"/>
      <c r="M776" s="133"/>
      <c r="O776" s="133"/>
      <c r="Q776" s="133"/>
    </row>
    <row r="777" spans="1:17">
      <c r="A777" s="127" t="s">
        <v>1443</v>
      </c>
      <c r="B777" s="128" t="s">
        <v>1535</v>
      </c>
      <c r="C777" s="120" t="s">
        <v>1881</v>
      </c>
      <c r="D777" s="120" t="s">
        <v>2061</v>
      </c>
      <c r="E777" s="129">
        <v>1.1238999999999999</v>
      </c>
      <c r="F777" s="130">
        <v>5.66</v>
      </c>
      <c r="G777" s="131">
        <v>1</v>
      </c>
      <c r="H777" s="130">
        <v>0.95</v>
      </c>
      <c r="I777" s="133"/>
      <c r="K777" s="133"/>
      <c r="M777" s="133"/>
      <c r="O777" s="133"/>
      <c r="Q777" s="133"/>
    </row>
    <row r="778" spans="1:17">
      <c r="A778" s="127" t="s">
        <v>1444</v>
      </c>
      <c r="B778" s="128" t="s">
        <v>1535</v>
      </c>
      <c r="C778" s="120" t="s">
        <v>1881</v>
      </c>
      <c r="D778" s="120" t="s">
        <v>2061</v>
      </c>
      <c r="E778" s="129">
        <v>2.3357000000000001</v>
      </c>
      <c r="F778" s="130">
        <v>10.72</v>
      </c>
      <c r="G778" s="131">
        <v>1</v>
      </c>
      <c r="H778" s="130">
        <v>0.95</v>
      </c>
      <c r="I778" s="133"/>
      <c r="K778" s="133"/>
      <c r="M778" s="133"/>
      <c r="O778" s="133"/>
      <c r="Q778" s="133"/>
    </row>
    <row r="779" spans="1:17">
      <c r="A779" s="127" t="s">
        <v>711</v>
      </c>
      <c r="B779" s="128" t="s">
        <v>1536</v>
      </c>
      <c r="C779" s="120" t="s">
        <v>1880</v>
      </c>
      <c r="D779" s="120" t="s">
        <v>2060</v>
      </c>
      <c r="E779" s="129">
        <v>4.7236000000000002</v>
      </c>
      <c r="F779" s="130">
        <v>4</v>
      </c>
      <c r="G779" s="131">
        <v>1.5</v>
      </c>
      <c r="H779" s="130">
        <v>0.8</v>
      </c>
      <c r="I779" s="133"/>
      <c r="K779" s="133"/>
      <c r="M779" s="133"/>
      <c r="O779" s="133"/>
      <c r="Q779" s="133"/>
    </row>
    <row r="780" spans="1:17">
      <c r="A780" s="127" t="s">
        <v>712</v>
      </c>
      <c r="B780" s="128" t="s">
        <v>1536</v>
      </c>
      <c r="C780" s="120" t="s">
        <v>1880</v>
      </c>
      <c r="D780" s="120" t="s">
        <v>2060</v>
      </c>
      <c r="E780" s="129">
        <v>5.1203000000000003</v>
      </c>
      <c r="F780" s="130">
        <v>4.45</v>
      </c>
      <c r="G780" s="131">
        <v>1.5</v>
      </c>
      <c r="H780" s="130">
        <v>0.8</v>
      </c>
      <c r="I780" s="133"/>
      <c r="K780" s="133"/>
      <c r="M780" s="133"/>
      <c r="O780" s="133"/>
      <c r="Q780" s="133"/>
    </row>
    <row r="781" spans="1:17">
      <c r="A781" s="127" t="s">
        <v>713</v>
      </c>
      <c r="B781" s="128" t="s">
        <v>1536</v>
      </c>
      <c r="C781" s="120" t="s">
        <v>1880</v>
      </c>
      <c r="D781" s="120" t="s">
        <v>2060</v>
      </c>
      <c r="E781" s="129">
        <v>5.8581000000000003</v>
      </c>
      <c r="F781" s="130">
        <v>6.08</v>
      </c>
      <c r="G781" s="131">
        <v>1.5</v>
      </c>
      <c r="H781" s="130">
        <v>0.95</v>
      </c>
      <c r="I781" s="133"/>
      <c r="K781" s="133"/>
      <c r="M781" s="133"/>
      <c r="O781" s="133"/>
      <c r="Q781" s="133"/>
    </row>
    <row r="782" spans="1:17">
      <c r="A782" s="127" t="s">
        <v>714</v>
      </c>
      <c r="B782" s="128" t="s">
        <v>1536</v>
      </c>
      <c r="C782" s="120" t="s">
        <v>1880</v>
      </c>
      <c r="D782" s="120" t="s">
        <v>2060</v>
      </c>
      <c r="E782" s="129">
        <v>9.6662999999999997</v>
      </c>
      <c r="F782" s="130">
        <v>15</v>
      </c>
      <c r="G782" s="131">
        <v>1.5</v>
      </c>
      <c r="H782" s="130">
        <v>0.95</v>
      </c>
      <c r="I782" s="133"/>
      <c r="K782" s="133"/>
      <c r="M782" s="133"/>
      <c r="O782" s="133"/>
      <c r="Q782" s="133"/>
    </row>
    <row r="783" spans="1:17">
      <c r="A783" s="127" t="s">
        <v>715</v>
      </c>
      <c r="B783" s="128" t="s">
        <v>1537</v>
      </c>
      <c r="C783" s="120" t="s">
        <v>1881</v>
      </c>
      <c r="D783" s="120" t="s">
        <v>2061</v>
      </c>
      <c r="E783" s="129">
        <v>1.4180999999999999</v>
      </c>
      <c r="F783" s="130">
        <v>3.34</v>
      </c>
      <c r="G783" s="131">
        <v>1</v>
      </c>
      <c r="H783" s="130">
        <v>0.8</v>
      </c>
      <c r="I783" s="133"/>
      <c r="K783" s="133"/>
      <c r="M783" s="133"/>
      <c r="O783" s="133"/>
      <c r="Q783" s="133"/>
    </row>
    <row r="784" spans="1:17">
      <c r="A784" s="127" t="s">
        <v>716</v>
      </c>
      <c r="B784" s="128" t="s">
        <v>1537</v>
      </c>
      <c r="C784" s="120" t="s">
        <v>1881</v>
      </c>
      <c r="D784" s="120" t="s">
        <v>2061</v>
      </c>
      <c r="E784" s="129">
        <v>2.3010999999999999</v>
      </c>
      <c r="F784" s="130">
        <v>5.29</v>
      </c>
      <c r="G784" s="131">
        <v>1</v>
      </c>
      <c r="H784" s="130">
        <v>0.8</v>
      </c>
      <c r="I784" s="133"/>
      <c r="K784" s="133"/>
      <c r="M784" s="133"/>
      <c r="O784" s="133"/>
      <c r="Q784" s="133"/>
    </row>
    <row r="785" spans="1:17">
      <c r="A785" s="127" t="s">
        <v>717</v>
      </c>
      <c r="B785" s="128" t="s">
        <v>1537</v>
      </c>
      <c r="C785" s="120" t="s">
        <v>1881</v>
      </c>
      <c r="D785" s="120" t="s">
        <v>2061</v>
      </c>
      <c r="E785" s="129">
        <v>3.0819000000000001</v>
      </c>
      <c r="F785" s="130">
        <v>7.75</v>
      </c>
      <c r="G785" s="131">
        <v>1</v>
      </c>
      <c r="H785" s="130">
        <v>0.95</v>
      </c>
      <c r="I785" s="133"/>
      <c r="K785" s="133"/>
      <c r="M785" s="133"/>
      <c r="O785" s="133"/>
      <c r="Q785" s="133"/>
    </row>
    <row r="786" spans="1:17">
      <c r="A786" s="127" t="s">
        <v>718</v>
      </c>
      <c r="B786" s="128" t="s">
        <v>1537</v>
      </c>
      <c r="C786" s="120" t="s">
        <v>1881</v>
      </c>
      <c r="D786" s="120" t="s">
        <v>2061</v>
      </c>
      <c r="E786" s="129">
        <v>5.7083000000000004</v>
      </c>
      <c r="F786" s="130">
        <v>17.54</v>
      </c>
      <c r="G786" s="131">
        <v>1</v>
      </c>
      <c r="H786" s="130">
        <v>0.95</v>
      </c>
      <c r="I786" s="133"/>
      <c r="K786" s="133"/>
      <c r="M786" s="133"/>
      <c r="O786" s="133"/>
      <c r="Q786" s="133"/>
    </row>
    <row r="787" spans="1:17">
      <c r="A787" s="127" t="s">
        <v>719</v>
      </c>
      <c r="B787" s="128" t="s">
        <v>1775</v>
      </c>
      <c r="C787" s="120" t="s">
        <v>1881</v>
      </c>
      <c r="D787" s="120" t="s">
        <v>2061</v>
      </c>
      <c r="E787" s="129">
        <v>1.4114</v>
      </c>
      <c r="F787" s="130">
        <v>2.25</v>
      </c>
      <c r="G787" s="131">
        <v>1</v>
      </c>
      <c r="H787" s="130">
        <v>0.8</v>
      </c>
      <c r="I787" s="133"/>
      <c r="K787" s="133"/>
      <c r="M787" s="133"/>
      <c r="O787" s="133"/>
      <c r="Q787" s="133"/>
    </row>
    <row r="788" spans="1:17">
      <c r="A788" s="127" t="s">
        <v>720</v>
      </c>
      <c r="B788" s="128" t="s">
        <v>1775</v>
      </c>
      <c r="C788" s="120" t="s">
        <v>1881</v>
      </c>
      <c r="D788" s="120" t="s">
        <v>2061</v>
      </c>
      <c r="E788" s="129">
        <v>1.6384000000000001</v>
      </c>
      <c r="F788" s="130">
        <v>3.07</v>
      </c>
      <c r="G788" s="131">
        <v>1</v>
      </c>
      <c r="H788" s="130">
        <v>0.8</v>
      </c>
      <c r="I788" s="133"/>
      <c r="K788" s="133"/>
      <c r="M788" s="133"/>
      <c r="O788" s="133"/>
      <c r="Q788" s="133"/>
    </row>
    <row r="789" spans="1:17">
      <c r="A789" s="127" t="s">
        <v>721</v>
      </c>
      <c r="B789" s="128" t="s">
        <v>1775</v>
      </c>
      <c r="C789" s="120" t="s">
        <v>1881</v>
      </c>
      <c r="D789" s="120" t="s">
        <v>2061</v>
      </c>
      <c r="E789" s="129">
        <v>2.5004</v>
      </c>
      <c r="F789" s="130">
        <v>6.16</v>
      </c>
      <c r="G789" s="131">
        <v>1</v>
      </c>
      <c r="H789" s="130">
        <v>0.95</v>
      </c>
      <c r="I789" s="133"/>
      <c r="K789" s="133"/>
      <c r="M789" s="133"/>
      <c r="O789" s="133"/>
      <c r="Q789" s="133"/>
    </row>
    <row r="790" spans="1:17">
      <c r="A790" s="127" t="s">
        <v>722</v>
      </c>
      <c r="B790" s="128" t="s">
        <v>1775</v>
      </c>
      <c r="C790" s="120" t="s">
        <v>1881</v>
      </c>
      <c r="D790" s="120" t="s">
        <v>2061</v>
      </c>
      <c r="E790" s="129">
        <v>4.5693000000000001</v>
      </c>
      <c r="F790" s="130">
        <v>12.07</v>
      </c>
      <c r="G790" s="131">
        <v>1</v>
      </c>
      <c r="H790" s="130">
        <v>0.95</v>
      </c>
      <c r="I790" s="133"/>
      <c r="K790" s="133"/>
      <c r="M790" s="133"/>
      <c r="O790" s="133"/>
      <c r="Q790" s="133"/>
    </row>
    <row r="791" spans="1:17">
      <c r="A791" s="127" t="s">
        <v>723</v>
      </c>
      <c r="B791" s="128" t="s">
        <v>1776</v>
      </c>
      <c r="C791" s="120" t="s">
        <v>1881</v>
      </c>
      <c r="D791" s="120" t="s">
        <v>2061</v>
      </c>
      <c r="E791" s="129">
        <v>1.2878000000000001</v>
      </c>
      <c r="F791" s="130">
        <v>2.02</v>
      </c>
      <c r="G791" s="131">
        <v>1</v>
      </c>
      <c r="H791" s="130">
        <v>0.8</v>
      </c>
      <c r="I791" s="133"/>
      <c r="K791" s="133"/>
      <c r="M791" s="133"/>
      <c r="O791" s="133"/>
      <c r="Q791" s="133"/>
    </row>
    <row r="792" spans="1:17">
      <c r="A792" s="127" t="s">
        <v>724</v>
      </c>
      <c r="B792" s="128" t="s">
        <v>1776</v>
      </c>
      <c r="C792" s="120" t="s">
        <v>1881</v>
      </c>
      <c r="D792" s="120" t="s">
        <v>2061</v>
      </c>
      <c r="E792" s="129">
        <v>1.4930000000000001</v>
      </c>
      <c r="F792" s="130">
        <v>2.92</v>
      </c>
      <c r="G792" s="131">
        <v>1</v>
      </c>
      <c r="H792" s="130">
        <v>0.8</v>
      </c>
      <c r="I792" s="133"/>
      <c r="K792" s="133"/>
      <c r="M792" s="133"/>
      <c r="O792" s="133"/>
      <c r="Q792" s="133"/>
    </row>
    <row r="793" spans="1:17">
      <c r="A793" s="127" t="s">
        <v>725</v>
      </c>
      <c r="B793" s="128" t="s">
        <v>1776</v>
      </c>
      <c r="C793" s="120" t="s">
        <v>1881</v>
      </c>
      <c r="D793" s="120" t="s">
        <v>2061</v>
      </c>
      <c r="E793" s="129">
        <v>2.1962999999999999</v>
      </c>
      <c r="F793" s="130">
        <v>6.6</v>
      </c>
      <c r="G793" s="131">
        <v>1</v>
      </c>
      <c r="H793" s="130">
        <v>0.95</v>
      </c>
      <c r="I793" s="133"/>
      <c r="K793" s="133"/>
      <c r="M793" s="133"/>
      <c r="O793" s="133"/>
      <c r="Q793" s="133"/>
    </row>
    <row r="794" spans="1:17">
      <c r="A794" s="127" t="s">
        <v>726</v>
      </c>
      <c r="B794" s="128" t="s">
        <v>1776</v>
      </c>
      <c r="C794" s="120" t="s">
        <v>1881</v>
      </c>
      <c r="D794" s="120" t="s">
        <v>2061</v>
      </c>
      <c r="E794" s="129">
        <v>4.0629</v>
      </c>
      <c r="F794" s="130">
        <v>13.11</v>
      </c>
      <c r="G794" s="131">
        <v>1</v>
      </c>
      <c r="H794" s="130">
        <v>0.95</v>
      </c>
      <c r="I794" s="133"/>
      <c r="K794" s="133"/>
      <c r="M794" s="133"/>
      <c r="O794" s="133"/>
      <c r="Q794" s="133"/>
    </row>
    <row r="795" spans="1:17">
      <c r="A795" s="127" t="s">
        <v>727</v>
      </c>
      <c r="B795" s="128" t="s">
        <v>1897</v>
      </c>
      <c r="C795" s="120" t="s">
        <v>1881</v>
      </c>
      <c r="D795" s="120" t="s">
        <v>2061</v>
      </c>
      <c r="E795" s="129">
        <v>1.0898000000000001</v>
      </c>
      <c r="F795" s="130">
        <v>2.33</v>
      </c>
      <c r="G795" s="131">
        <v>1</v>
      </c>
      <c r="H795" s="130">
        <v>0.8</v>
      </c>
      <c r="I795" s="133"/>
      <c r="K795" s="133"/>
      <c r="M795" s="133"/>
      <c r="O795" s="133"/>
      <c r="Q795" s="133"/>
    </row>
    <row r="796" spans="1:17">
      <c r="A796" s="127" t="s">
        <v>728</v>
      </c>
      <c r="B796" s="128" t="s">
        <v>1897</v>
      </c>
      <c r="C796" s="120" t="s">
        <v>1881</v>
      </c>
      <c r="D796" s="120" t="s">
        <v>2061</v>
      </c>
      <c r="E796" s="129">
        <v>1.5960000000000001</v>
      </c>
      <c r="F796" s="130">
        <v>4.41</v>
      </c>
      <c r="G796" s="131">
        <v>1</v>
      </c>
      <c r="H796" s="130">
        <v>0.8</v>
      </c>
      <c r="I796" s="133"/>
      <c r="K796" s="133"/>
      <c r="M796" s="133"/>
      <c r="O796" s="133"/>
      <c r="Q796" s="133"/>
    </row>
    <row r="797" spans="1:17">
      <c r="A797" s="127" t="s">
        <v>729</v>
      </c>
      <c r="B797" s="128" t="s">
        <v>1897</v>
      </c>
      <c r="C797" s="120" t="s">
        <v>1881</v>
      </c>
      <c r="D797" s="120" t="s">
        <v>2061</v>
      </c>
      <c r="E797" s="129">
        <v>2.3671000000000002</v>
      </c>
      <c r="F797" s="130">
        <v>8.24</v>
      </c>
      <c r="G797" s="131">
        <v>1</v>
      </c>
      <c r="H797" s="130">
        <v>0.95</v>
      </c>
      <c r="I797" s="133"/>
      <c r="K797" s="133"/>
      <c r="M797" s="133"/>
      <c r="O797" s="133"/>
      <c r="Q797" s="133"/>
    </row>
    <row r="798" spans="1:17">
      <c r="A798" s="127" t="s">
        <v>730</v>
      </c>
      <c r="B798" s="128" t="s">
        <v>1897</v>
      </c>
      <c r="C798" s="120" t="s">
        <v>1881</v>
      </c>
      <c r="D798" s="120" t="s">
        <v>2061</v>
      </c>
      <c r="E798" s="129">
        <v>4.2276999999999996</v>
      </c>
      <c r="F798" s="130">
        <v>14.34</v>
      </c>
      <c r="G798" s="131">
        <v>1</v>
      </c>
      <c r="H798" s="130">
        <v>0.95</v>
      </c>
      <c r="I798" s="133"/>
      <c r="K798" s="133"/>
      <c r="M798" s="133"/>
      <c r="O798" s="133"/>
      <c r="Q798" s="133"/>
    </row>
    <row r="799" spans="1:17">
      <c r="A799" s="127" t="s">
        <v>731</v>
      </c>
      <c r="B799" s="128" t="s">
        <v>1538</v>
      </c>
      <c r="C799" s="120" t="s">
        <v>1881</v>
      </c>
      <c r="D799" s="120" t="s">
        <v>2061</v>
      </c>
      <c r="E799" s="129">
        <v>1.0673999999999999</v>
      </c>
      <c r="F799" s="130">
        <v>2.11</v>
      </c>
      <c r="G799" s="131">
        <v>1</v>
      </c>
      <c r="H799" s="130">
        <v>0.8</v>
      </c>
      <c r="I799" s="133"/>
      <c r="K799" s="133"/>
      <c r="M799" s="133"/>
      <c r="O799" s="133"/>
      <c r="Q799" s="133"/>
    </row>
    <row r="800" spans="1:17">
      <c r="A800" s="127" t="s">
        <v>732</v>
      </c>
      <c r="B800" s="128" t="s">
        <v>1538</v>
      </c>
      <c r="C800" s="120" t="s">
        <v>1881</v>
      </c>
      <c r="D800" s="120" t="s">
        <v>2061</v>
      </c>
      <c r="E800" s="129">
        <v>1.3182</v>
      </c>
      <c r="F800" s="130">
        <v>3.7</v>
      </c>
      <c r="G800" s="131">
        <v>1</v>
      </c>
      <c r="H800" s="130">
        <v>0.8</v>
      </c>
      <c r="I800" s="133"/>
      <c r="K800" s="133"/>
      <c r="M800" s="133"/>
      <c r="O800" s="133"/>
      <c r="Q800" s="133"/>
    </row>
    <row r="801" spans="1:17">
      <c r="A801" s="127" t="s">
        <v>733</v>
      </c>
      <c r="B801" s="128" t="s">
        <v>1538</v>
      </c>
      <c r="C801" s="120" t="s">
        <v>1881</v>
      </c>
      <c r="D801" s="120" t="s">
        <v>2061</v>
      </c>
      <c r="E801" s="129">
        <v>1.9135</v>
      </c>
      <c r="F801" s="130">
        <v>7.26</v>
      </c>
      <c r="G801" s="131">
        <v>1</v>
      </c>
      <c r="H801" s="130">
        <v>0.95</v>
      </c>
      <c r="I801" s="133"/>
      <c r="K801" s="133"/>
      <c r="M801" s="133"/>
      <c r="O801" s="133"/>
      <c r="Q801" s="133"/>
    </row>
    <row r="802" spans="1:17">
      <c r="A802" s="127" t="s">
        <v>734</v>
      </c>
      <c r="B802" s="128" t="s">
        <v>1538</v>
      </c>
      <c r="C802" s="120" t="s">
        <v>1881</v>
      </c>
      <c r="D802" s="120" t="s">
        <v>2061</v>
      </c>
      <c r="E802" s="129">
        <v>3.6072000000000002</v>
      </c>
      <c r="F802" s="130">
        <v>14.92</v>
      </c>
      <c r="G802" s="131">
        <v>1</v>
      </c>
      <c r="H802" s="130">
        <v>0.95</v>
      </c>
      <c r="I802" s="133"/>
      <c r="K802" s="133"/>
      <c r="M802" s="133"/>
      <c r="O802" s="133"/>
      <c r="Q802" s="133"/>
    </row>
    <row r="803" spans="1:17">
      <c r="A803" s="127" t="s">
        <v>735</v>
      </c>
      <c r="B803" s="128" t="s">
        <v>1777</v>
      </c>
      <c r="C803" s="120" t="s">
        <v>1881</v>
      </c>
      <c r="D803" s="120" t="s">
        <v>2061</v>
      </c>
      <c r="E803" s="129">
        <v>0.92279999999999995</v>
      </c>
      <c r="F803" s="130">
        <v>1.85</v>
      </c>
      <c r="G803" s="131">
        <v>1</v>
      </c>
      <c r="H803" s="130">
        <v>0.8</v>
      </c>
      <c r="I803" s="133"/>
      <c r="K803" s="133"/>
      <c r="M803" s="133"/>
      <c r="O803" s="133"/>
      <c r="Q803" s="133"/>
    </row>
    <row r="804" spans="1:17">
      <c r="A804" s="127" t="s">
        <v>736</v>
      </c>
      <c r="B804" s="128" t="s">
        <v>1777</v>
      </c>
      <c r="C804" s="120" t="s">
        <v>1881</v>
      </c>
      <c r="D804" s="120" t="s">
        <v>2061</v>
      </c>
      <c r="E804" s="129">
        <v>1.0961000000000001</v>
      </c>
      <c r="F804" s="130">
        <v>2.95</v>
      </c>
      <c r="G804" s="131">
        <v>1</v>
      </c>
      <c r="H804" s="130">
        <v>0.8</v>
      </c>
      <c r="I804" s="133"/>
      <c r="K804" s="133"/>
      <c r="M804" s="133"/>
      <c r="O804" s="133"/>
      <c r="Q804" s="133"/>
    </row>
    <row r="805" spans="1:17">
      <c r="A805" s="127" t="s">
        <v>737</v>
      </c>
      <c r="B805" s="128" t="s">
        <v>1777</v>
      </c>
      <c r="C805" s="120" t="s">
        <v>1881</v>
      </c>
      <c r="D805" s="120" t="s">
        <v>2061</v>
      </c>
      <c r="E805" s="129">
        <v>1.7756000000000001</v>
      </c>
      <c r="F805" s="130">
        <v>6.58</v>
      </c>
      <c r="G805" s="131">
        <v>1</v>
      </c>
      <c r="H805" s="130">
        <v>0.95</v>
      </c>
      <c r="I805" s="133"/>
      <c r="K805" s="133"/>
      <c r="M805" s="133"/>
      <c r="O805" s="133"/>
      <c r="Q805" s="133"/>
    </row>
    <row r="806" spans="1:17">
      <c r="A806" s="127" t="s">
        <v>738</v>
      </c>
      <c r="B806" s="128" t="s">
        <v>1777</v>
      </c>
      <c r="C806" s="120" t="s">
        <v>1881</v>
      </c>
      <c r="D806" s="120" t="s">
        <v>2061</v>
      </c>
      <c r="E806" s="129">
        <v>3.2530999999999999</v>
      </c>
      <c r="F806" s="130">
        <v>12.56</v>
      </c>
      <c r="G806" s="131">
        <v>1</v>
      </c>
      <c r="H806" s="130">
        <v>0.95</v>
      </c>
      <c r="I806" s="133"/>
      <c r="K806" s="133"/>
      <c r="M806" s="133"/>
      <c r="O806" s="133"/>
      <c r="Q806" s="133"/>
    </row>
    <row r="807" spans="1:17">
      <c r="A807" s="127" t="s">
        <v>739</v>
      </c>
      <c r="B807" s="128" t="s">
        <v>1778</v>
      </c>
      <c r="C807" s="120" t="s">
        <v>1881</v>
      </c>
      <c r="D807" s="120" t="s">
        <v>2061</v>
      </c>
      <c r="E807" s="129">
        <v>1.3447</v>
      </c>
      <c r="F807" s="130">
        <v>2.7</v>
      </c>
      <c r="G807" s="131">
        <v>1</v>
      </c>
      <c r="H807" s="130">
        <v>0.8</v>
      </c>
      <c r="I807" s="133"/>
      <c r="K807" s="133"/>
      <c r="M807" s="133"/>
      <c r="O807" s="133"/>
      <c r="Q807" s="133"/>
    </row>
    <row r="808" spans="1:17">
      <c r="A808" s="127" t="s">
        <v>740</v>
      </c>
      <c r="B808" s="128" t="s">
        <v>1778</v>
      </c>
      <c r="C808" s="120" t="s">
        <v>1881</v>
      </c>
      <c r="D808" s="120" t="s">
        <v>2061</v>
      </c>
      <c r="E808" s="129">
        <v>1.6165</v>
      </c>
      <c r="F808" s="130">
        <v>4.28</v>
      </c>
      <c r="G808" s="131">
        <v>1</v>
      </c>
      <c r="H808" s="130">
        <v>0.8</v>
      </c>
      <c r="I808" s="133"/>
      <c r="K808" s="133"/>
      <c r="M808" s="133"/>
      <c r="O808" s="133"/>
      <c r="Q808" s="133"/>
    </row>
    <row r="809" spans="1:17">
      <c r="A809" s="127" t="s">
        <v>741</v>
      </c>
      <c r="B809" s="128" t="s">
        <v>1778</v>
      </c>
      <c r="C809" s="120" t="s">
        <v>1881</v>
      </c>
      <c r="D809" s="120" t="s">
        <v>2061</v>
      </c>
      <c r="E809" s="129">
        <v>2.3384999999999998</v>
      </c>
      <c r="F809" s="130">
        <v>7.39</v>
      </c>
      <c r="G809" s="131">
        <v>1</v>
      </c>
      <c r="H809" s="130">
        <v>0.95</v>
      </c>
      <c r="I809" s="133"/>
      <c r="K809" s="133"/>
      <c r="M809" s="133"/>
      <c r="O809" s="133"/>
      <c r="Q809" s="133"/>
    </row>
    <row r="810" spans="1:17">
      <c r="A810" s="127" t="s">
        <v>742</v>
      </c>
      <c r="B810" s="128" t="s">
        <v>1778</v>
      </c>
      <c r="C810" s="120" t="s">
        <v>1881</v>
      </c>
      <c r="D810" s="120" t="s">
        <v>2061</v>
      </c>
      <c r="E810" s="129">
        <v>4.6219999999999999</v>
      </c>
      <c r="F810" s="130">
        <v>15.72</v>
      </c>
      <c r="G810" s="131">
        <v>1</v>
      </c>
      <c r="H810" s="130">
        <v>0.95</v>
      </c>
      <c r="I810" s="133"/>
      <c r="K810" s="133"/>
      <c r="M810" s="133"/>
      <c r="O810" s="133"/>
      <c r="Q810" s="133"/>
    </row>
    <row r="811" spans="1:17">
      <c r="A811" s="127" t="s">
        <v>743</v>
      </c>
      <c r="B811" s="128" t="s">
        <v>1779</v>
      </c>
      <c r="C811" s="120" t="s">
        <v>1881</v>
      </c>
      <c r="D811" s="120" t="s">
        <v>2061</v>
      </c>
      <c r="E811" s="129">
        <v>0.76559999999999995</v>
      </c>
      <c r="F811" s="130">
        <v>2.1800000000000002</v>
      </c>
      <c r="G811" s="131">
        <v>1</v>
      </c>
      <c r="H811" s="130">
        <v>0.8</v>
      </c>
      <c r="I811" s="133"/>
      <c r="K811" s="133"/>
      <c r="M811" s="133"/>
      <c r="O811" s="133"/>
      <c r="Q811" s="133"/>
    </row>
    <row r="812" spans="1:17">
      <c r="A812" s="127" t="s">
        <v>744</v>
      </c>
      <c r="B812" s="128" t="s">
        <v>1779</v>
      </c>
      <c r="C812" s="120" t="s">
        <v>1881</v>
      </c>
      <c r="D812" s="120" t="s">
        <v>2061</v>
      </c>
      <c r="E812" s="129">
        <v>0.87749999999999995</v>
      </c>
      <c r="F812" s="130">
        <v>3.61</v>
      </c>
      <c r="G812" s="131">
        <v>1</v>
      </c>
      <c r="H812" s="130">
        <v>0.8</v>
      </c>
      <c r="I812" s="133"/>
      <c r="K812" s="133"/>
      <c r="M812" s="133"/>
      <c r="O812" s="133"/>
      <c r="Q812" s="133"/>
    </row>
    <row r="813" spans="1:17">
      <c r="A813" s="127" t="s">
        <v>745</v>
      </c>
      <c r="B813" s="128" t="s">
        <v>1779</v>
      </c>
      <c r="C813" s="120" t="s">
        <v>1881</v>
      </c>
      <c r="D813" s="120" t="s">
        <v>2061</v>
      </c>
      <c r="E813" s="129">
        <v>1.3318000000000001</v>
      </c>
      <c r="F813" s="130">
        <v>6.13</v>
      </c>
      <c r="G813" s="131">
        <v>1</v>
      </c>
      <c r="H813" s="130">
        <v>0.95</v>
      </c>
      <c r="I813" s="133"/>
      <c r="K813" s="133"/>
      <c r="M813" s="133"/>
      <c r="O813" s="133"/>
      <c r="Q813" s="133"/>
    </row>
    <row r="814" spans="1:17">
      <c r="A814" s="127" t="s">
        <v>746</v>
      </c>
      <c r="B814" s="128" t="s">
        <v>1779</v>
      </c>
      <c r="C814" s="120" t="s">
        <v>1881</v>
      </c>
      <c r="D814" s="120" t="s">
        <v>2061</v>
      </c>
      <c r="E814" s="129">
        <v>2.1158000000000001</v>
      </c>
      <c r="F814" s="130">
        <v>9.1300000000000008</v>
      </c>
      <c r="G814" s="131">
        <v>1</v>
      </c>
      <c r="H814" s="130">
        <v>0.95</v>
      </c>
      <c r="I814" s="133"/>
      <c r="K814" s="133"/>
      <c r="M814" s="133"/>
      <c r="O814" s="133"/>
      <c r="Q814" s="133"/>
    </row>
    <row r="815" spans="1:17">
      <c r="A815" s="127" t="s">
        <v>747</v>
      </c>
      <c r="B815" s="128" t="s">
        <v>1780</v>
      </c>
      <c r="C815" s="120" t="s">
        <v>1881</v>
      </c>
      <c r="D815" s="120" t="s">
        <v>2061</v>
      </c>
      <c r="E815" s="129">
        <v>0.5585</v>
      </c>
      <c r="F815" s="130">
        <v>2.42</v>
      </c>
      <c r="G815" s="131">
        <v>1</v>
      </c>
      <c r="H815" s="130">
        <v>0.8</v>
      </c>
      <c r="I815" s="133"/>
      <c r="K815" s="133"/>
      <c r="M815" s="133"/>
      <c r="O815" s="133"/>
      <c r="Q815" s="133"/>
    </row>
    <row r="816" spans="1:17">
      <c r="A816" s="127" t="s">
        <v>748</v>
      </c>
      <c r="B816" s="128" t="s">
        <v>1780</v>
      </c>
      <c r="C816" s="120" t="s">
        <v>1881</v>
      </c>
      <c r="D816" s="120" t="s">
        <v>2061</v>
      </c>
      <c r="E816" s="129">
        <v>0.77080000000000004</v>
      </c>
      <c r="F816" s="130">
        <v>3.89</v>
      </c>
      <c r="G816" s="131">
        <v>1</v>
      </c>
      <c r="H816" s="130">
        <v>0.8</v>
      </c>
      <c r="I816" s="133"/>
      <c r="K816" s="133"/>
      <c r="M816" s="133"/>
      <c r="O816" s="133"/>
      <c r="Q816" s="133"/>
    </row>
    <row r="817" spans="1:17">
      <c r="A817" s="127" t="s">
        <v>749</v>
      </c>
      <c r="B817" s="128" t="s">
        <v>1780</v>
      </c>
      <c r="C817" s="120" t="s">
        <v>1881</v>
      </c>
      <c r="D817" s="120" t="s">
        <v>2061</v>
      </c>
      <c r="E817" s="129">
        <v>1.4340999999999999</v>
      </c>
      <c r="F817" s="130">
        <v>6.98</v>
      </c>
      <c r="G817" s="131">
        <v>1</v>
      </c>
      <c r="H817" s="130">
        <v>0.95</v>
      </c>
      <c r="I817" s="133"/>
      <c r="K817" s="133"/>
      <c r="M817" s="133"/>
      <c r="O817" s="133"/>
      <c r="Q817" s="133"/>
    </row>
    <row r="818" spans="1:17">
      <c r="A818" s="127" t="s">
        <v>750</v>
      </c>
      <c r="B818" s="128" t="s">
        <v>1780</v>
      </c>
      <c r="C818" s="120" t="s">
        <v>1881</v>
      </c>
      <c r="D818" s="120" t="s">
        <v>2061</v>
      </c>
      <c r="E818" s="129">
        <v>2.6320000000000001</v>
      </c>
      <c r="F818" s="130">
        <v>12.45</v>
      </c>
      <c r="G818" s="131">
        <v>1</v>
      </c>
      <c r="H818" s="130">
        <v>0.95</v>
      </c>
      <c r="I818" s="133"/>
      <c r="K818" s="133"/>
      <c r="M818" s="133"/>
      <c r="O818" s="133"/>
      <c r="Q818" s="133"/>
    </row>
    <row r="819" spans="1:17">
      <c r="A819" s="127" t="s">
        <v>751</v>
      </c>
      <c r="B819" s="128" t="s">
        <v>1781</v>
      </c>
      <c r="C819" s="120" t="s">
        <v>1881</v>
      </c>
      <c r="D819" s="120" t="s">
        <v>2061</v>
      </c>
      <c r="E819" s="129">
        <v>0.5282</v>
      </c>
      <c r="F819" s="130">
        <v>2.46</v>
      </c>
      <c r="G819" s="131">
        <v>1</v>
      </c>
      <c r="H819" s="130">
        <v>0.8</v>
      </c>
      <c r="I819" s="133"/>
      <c r="K819" s="133"/>
      <c r="M819" s="133"/>
      <c r="O819" s="133"/>
      <c r="Q819" s="133"/>
    </row>
    <row r="820" spans="1:17">
      <c r="A820" s="127" t="s">
        <v>752</v>
      </c>
      <c r="B820" s="128" t="s">
        <v>1781</v>
      </c>
      <c r="C820" s="120" t="s">
        <v>1881</v>
      </c>
      <c r="D820" s="120" t="s">
        <v>2061</v>
      </c>
      <c r="E820" s="129">
        <v>0.62419999999999998</v>
      </c>
      <c r="F820" s="130">
        <v>3.27</v>
      </c>
      <c r="G820" s="131">
        <v>1</v>
      </c>
      <c r="H820" s="130">
        <v>0.8</v>
      </c>
      <c r="I820" s="133"/>
      <c r="K820" s="133"/>
      <c r="M820" s="133"/>
      <c r="O820" s="133"/>
      <c r="Q820" s="133"/>
    </row>
    <row r="821" spans="1:17">
      <c r="A821" s="127" t="s">
        <v>753</v>
      </c>
      <c r="B821" s="128" t="s">
        <v>1781</v>
      </c>
      <c r="C821" s="120" t="s">
        <v>1881</v>
      </c>
      <c r="D821" s="120" t="s">
        <v>2061</v>
      </c>
      <c r="E821" s="129">
        <v>0.86709999999999998</v>
      </c>
      <c r="F821" s="130">
        <v>4.74</v>
      </c>
      <c r="G821" s="131">
        <v>1</v>
      </c>
      <c r="H821" s="130">
        <v>0.95</v>
      </c>
      <c r="I821" s="133"/>
      <c r="K821" s="133"/>
      <c r="M821" s="133"/>
      <c r="O821" s="133"/>
      <c r="Q821" s="133"/>
    </row>
    <row r="822" spans="1:17">
      <c r="A822" s="127" t="s">
        <v>754</v>
      </c>
      <c r="B822" s="128" t="s">
        <v>1781</v>
      </c>
      <c r="C822" s="120" t="s">
        <v>1881</v>
      </c>
      <c r="D822" s="120" t="s">
        <v>2061</v>
      </c>
      <c r="E822" s="129">
        <v>1.5355000000000001</v>
      </c>
      <c r="F822" s="130">
        <v>7.87</v>
      </c>
      <c r="G822" s="131">
        <v>1</v>
      </c>
      <c r="H822" s="130">
        <v>0.95</v>
      </c>
      <c r="I822" s="133"/>
      <c r="K822" s="133"/>
      <c r="M822" s="133"/>
      <c r="O822" s="133"/>
      <c r="Q822" s="133"/>
    </row>
    <row r="823" spans="1:17">
      <c r="A823" s="127" t="s">
        <v>755</v>
      </c>
      <c r="B823" s="128" t="s">
        <v>1782</v>
      </c>
      <c r="C823" s="120" t="s">
        <v>1881</v>
      </c>
      <c r="D823" s="120" t="s">
        <v>2061</v>
      </c>
      <c r="E823" s="129">
        <v>0.58250000000000002</v>
      </c>
      <c r="F823" s="130">
        <v>1.76</v>
      </c>
      <c r="G823" s="131">
        <v>1</v>
      </c>
      <c r="H823" s="130">
        <v>0.8</v>
      </c>
      <c r="I823" s="133"/>
      <c r="K823" s="133"/>
      <c r="M823" s="133"/>
      <c r="O823" s="133"/>
      <c r="Q823" s="133"/>
    </row>
    <row r="824" spans="1:17">
      <c r="A824" s="127" t="s">
        <v>756</v>
      </c>
      <c r="B824" s="128" t="s">
        <v>1782</v>
      </c>
      <c r="C824" s="120" t="s">
        <v>1881</v>
      </c>
      <c r="D824" s="120" t="s">
        <v>2061</v>
      </c>
      <c r="E824" s="129">
        <v>0.69030000000000002</v>
      </c>
      <c r="F824" s="130">
        <v>2.0299999999999998</v>
      </c>
      <c r="G824" s="131">
        <v>1</v>
      </c>
      <c r="H824" s="130">
        <v>0.8</v>
      </c>
      <c r="I824" s="133"/>
      <c r="K824" s="133"/>
      <c r="M824" s="133"/>
      <c r="O824" s="133"/>
      <c r="Q824" s="133"/>
    </row>
    <row r="825" spans="1:17">
      <c r="A825" s="127" t="s">
        <v>757</v>
      </c>
      <c r="B825" s="128" t="s">
        <v>1782</v>
      </c>
      <c r="C825" s="120" t="s">
        <v>1881</v>
      </c>
      <c r="D825" s="120" t="s">
        <v>2061</v>
      </c>
      <c r="E825" s="129">
        <v>1.1092</v>
      </c>
      <c r="F825" s="130">
        <v>4.4400000000000004</v>
      </c>
      <c r="G825" s="131">
        <v>1</v>
      </c>
      <c r="H825" s="130">
        <v>0.95</v>
      </c>
      <c r="I825" s="133"/>
      <c r="K825" s="133"/>
      <c r="M825" s="133"/>
      <c r="O825" s="133"/>
      <c r="Q825" s="133"/>
    </row>
    <row r="826" spans="1:17">
      <c r="A826" s="127" t="s">
        <v>758</v>
      </c>
      <c r="B826" s="128" t="s">
        <v>1782</v>
      </c>
      <c r="C826" s="120" t="s">
        <v>1881</v>
      </c>
      <c r="D826" s="120" t="s">
        <v>2061</v>
      </c>
      <c r="E826" s="129">
        <v>1.9354</v>
      </c>
      <c r="F826" s="130">
        <v>7.51</v>
      </c>
      <c r="G826" s="131">
        <v>1</v>
      </c>
      <c r="H826" s="130">
        <v>0.95</v>
      </c>
      <c r="I826" s="133"/>
      <c r="K826" s="133"/>
      <c r="M826" s="133"/>
      <c r="O826" s="133"/>
      <c r="Q826" s="133"/>
    </row>
    <row r="827" spans="1:17">
      <c r="A827" s="127" t="s">
        <v>759</v>
      </c>
      <c r="B827" s="128" t="s">
        <v>1783</v>
      </c>
      <c r="C827" s="120" t="s">
        <v>1881</v>
      </c>
      <c r="D827" s="120" t="s">
        <v>2061</v>
      </c>
      <c r="E827" s="129">
        <v>0.51770000000000005</v>
      </c>
      <c r="F827" s="130">
        <v>2.2799999999999998</v>
      </c>
      <c r="G827" s="131">
        <v>1</v>
      </c>
      <c r="H827" s="130">
        <v>0.8</v>
      </c>
      <c r="I827" s="133"/>
      <c r="K827" s="133"/>
      <c r="M827" s="133"/>
      <c r="O827" s="133"/>
      <c r="Q827" s="133"/>
    </row>
    <row r="828" spans="1:17">
      <c r="A828" s="127" t="s">
        <v>760</v>
      </c>
      <c r="B828" s="128" t="s">
        <v>1783</v>
      </c>
      <c r="C828" s="120" t="s">
        <v>1881</v>
      </c>
      <c r="D828" s="120" t="s">
        <v>2061</v>
      </c>
      <c r="E828" s="129">
        <v>0.67010000000000003</v>
      </c>
      <c r="F828" s="130">
        <v>3.42</v>
      </c>
      <c r="G828" s="131">
        <v>1</v>
      </c>
      <c r="H828" s="130">
        <v>0.8</v>
      </c>
      <c r="I828" s="133"/>
      <c r="K828" s="133"/>
      <c r="M828" s="133"/>
      <c r="O828" s="133"/>
      <c r="Q828" s="133"/>
    </row>
    <row r="829" spans="1:17">
      <c r="A829" s="127" t="s">
        <v>761</v>
      </c>
      <c r="B829" s="128" t="s">
        <v>1783</v>
      </c>
      <c r="C829" s="120" t="s">
        <v>1881</v>
      </c>
      <c r="D829" s="120" t="s">
        <v>2061</v>
      </c>
      <c r="E829" s="129">
        <v>1.0086999999999999</v>
      </c>
      <c r="F829" s="130">
        <v>4.84</v>
      </c>
      <c r="G829" s="131">
        <v>1</v>
      </c>
      <c r="H829" s="130">
        <v>0.95</v>
      </c>
      <c r="I829" s="133"/>
      <c r="K829" s="133"/>
      <c r="M829" s="133"/>
      <c r="O829" s="133"/>
      <c r="Q829" s="133"/>
    </row>
    <row r="830" spans="1:17">
      <c r="A830" s="127" t="s">
        <v>762</v>
      </c>
      <c r="B830" s="128" t="s">
        <v>1783</v>
      </c>
      <c r="C830" s="120" t="s">
        <v>1881</v>
      </c>
      <c r="D830" s="120" t="s">
        <v>2061</v>
      </c>
      <c r="E830" s="129">
        <v>1.6569</v>
      </c>
      <c r="F830" s="130">
        <v>7.49</v>
      </c>
      <c r="G830" s="131">
        <v>1</v>
      </c>
      <c r="H830" s="130">
        <v>0.95</v>
      </c>
      <c r="I830" s="133"/>
      <c r="K830" s="133"/>
      <c r="M830" s="133"/>
      <c r="O830" s="133"/>
      <c r="Q830" s="133"/>
    </row>
    <row r="831" spans="1:17">
      <c r="A831" s="127" t="s">
        <v>763</v>
      </c>
      <c r="B831" s="128" t="s">
        <v>1784</v>
      </c>
      <c r="C831" s="120" t="s">
        <v>1881</v>
      </c>
      <c r="D831" s="120" t="s">
        <v>2061</v>
      </c>
      <c r="E831" s="129">
        <v>0.55059999999999998</v>
      </c>
      <c r="F831" s="130">
        <v>2.4</v>
      </c>
      <c r="G831" s="131">
        <v>1</v>
      </c>
      <c r="H831" s="130">
        <v>0.8</v>
      </c>
      <c r="I831" s="133"/>
      <c r="K831" s="133"/>
      <c r="M831" s="133"/>
      <c r="O831" s="133"/>
      <c r="Q831" s="133"/>
    </row>
    <row r="832" spans="1:17">
      <c r="A832" s="127" t="s">
        <v>764</v>
      </c>
      <c r="B832" s="128" t="s">
        <v>1784</v>
      </c>
      <c r="C832" s="120" t="s">
        <v>1881</v>
      </c>
      <c r="D832" s="120" t="s">
        <v>2061</v>
      </c>
      <c r="E832" s="129">
        <v>0.72319999999999995</v>
      </c>
      <c r="F832" s="130">
        <v>3.21</v>
      </c>
      <c r="G832" s="131">
        <v>1</v>
      </c>
      <c r="H832" s="130">
        <v>0.8</v>
      </c>
      <c r="I832" s="133"/>
      <c r="K832" s="133"/>
      <c r="M832" s="133"/>
      <c r="O832" s="133"/>
      <c r="Q832" s="133"/>
    </row>
    <row r="833" spans="1:17">
      <c r="A833" s="127" t="s">
        <v>765</v>
      </c>
      <c r="B833" s="128" t="s">
        <v>1784</v>
      </c>
      <c r="C833" s="120" t="s">
        <v>1881</v>
      </c>
      <c r="D833" s="120" t="s">
        <v>2061</v>
      </c>
      <c r="E833" s="129">
        <v>1.0636000000000001</v>
      </c>
      <c r="F833" s="130">
        <v>5.01</v>
      </c>
      <c r="G833" s="131">
        <v>1</v>
      </c>
      <c r="H833" s="130">
        <v>0.95</v>
      </c>
      <c r="I833" s="133"/>
      <c r="K833" s="133"/>
      <c r="M833" s="133"/>
      <c r="O833" s="133"/>
      <c r="Q833" s="133"/>
    </row>
    <row r="834" spans="1:17">
      <c r="A834" s="127" t="s">
        <v>766</v>
      </c>
      <c r="B834" s="128" t="s">
        <v>1784</v>
      </c>
      <c r="C834" s="120" t="s">
        <v>1881</v>
      </c>
      <c r="D834" s="120" t="s">
        <v>2061</v>
      </c>
      <c r="E834" s="129">
        <v>1.9995000000000001</v>
      </c>
      <c r="F834" s="130">
        <v>9.1300000000000008</v>
      </c>
      <c r="G834" s="131">
        <v>1</v>
      </c>
      <c r="H834" s="130">
        <v>0.95</v>
      </c>
      <c r="I834" s="133"/>
      <c r="K834" s="133"/>
      <c r="M834" s="133"/>
      <c r="O834" s="133"/>
      <c r="Q834" s="133"/>
    </row>
    <row r="835" spans="1:17">
      <c r="A835" s="127" t="s">
        <v>1377</v>
      </c>
      <c r="B835" s="128" t="s">
        <v>1539</v>
      </c>
      <c r="C835" s="120" t="s">
        <v>1881</v>
      </c>
      <c r="D835" s="120" t="s">
        <v>2061</v>
      </c>
      <c r="E835" s="129">
        <v>0.4819</v>
      </c>
      <c r="F835" s="130">
        <v>2.4500000000000002</v>
      </c>
      <c r="G835" s="131">
        <v>1</v>
      </c>
      <c r="H835" s="130">
        <v>0.8</v>
      </c>
      <c r="I835" s="133"/>
      <c r="K835" s="133"/>
      <c r="M835" s="133"/>
      <c r="O835" s="133"/>
      <c r="Q835" s="133"/>
    </row>
    <row r="836" spans="1:17">
      <c r="A836" s="127" t="s">
        <v>1378</v>
      </c>
      <c r="B836" s="128" t="s">
        <v>1539</v>
      </c>
      <c r="C836" s="120" t="s">
        <v>1881</v>
      </c>
      <c r="D836" s="120" t="s">
        <v>2061</v>
      </c>
      <c r="E836" s="129">
        <v>0.65300000000000002</v>
      </c>
      <c r="F836" s="130">
        <v>3.38</v>
      </c>
      <c r="G836" s="131">
        <v>1</v>
      </c>
      <c r="H836" s="130">
        <v>0.8</v>
      </c>
      <c r="I836" s="133"/>
      <c r="K836" s="133"/>
      <c r="M836" s="133"/>
      <c r="O836" s="133"/>
      <c r="Q836" s="133"/>
    </row>
    <row r="837" spans="1:17">
      <c r="A837" s="127" t="s">
        <v>1379</v>
      </c>
      <c r="B837" s="128" t="s">
        <v>1539</v>
      </c>
      <c r="C837" s="120" t="s">
        <v>1881</v>
      </c>
      <c r="D837" s="120" t="s">
        <v>2061</v>
      </c>
      <c r="E837" s="129">
        <v>1.0965</v>
      </c>
      <c r="F837" s="130">
        <v>5.64</v>
      </c>
      <c r="G837" s="131">
        <v>1</v>
      </c>
      <c r="H837" s="130">
        <v>0.95</v>
      </c>
      <c r="I837" s="133"/>
      <c r="K837" s="133"/>
      <c r="M837" s="133"/>
      <c r="O837" s="133"/>
      <c r="Q837" s="133"/>
    </row>
    <row r="838" spans="1:17">
      <c r="A838" s="127" t="s">
        <v>1380</v>
      </c>
      <c r="B838" s="128" t="s">
        <v>1539</v>
      </c>
      <c r="C838" s="120" t="s">
        <v>1881</v>
      </c>
      <c r="D838" s="120" t="s">
        <v>2061</v>
      </c>
      <c r="E838" s="129">
        <v>2.2621000000000002</v>
      </c>
      <c r="F838" s="130">
        <v>9.9600000000000009</v>
      </c>
      <c r="G838" s="131">
        <v>1</v>
      </c>
      <c r="H838" s="130">
        <v>0.95</v>
      </c>
      <c r="I838" s="133"/>
      <c r="K838" s="133"/>
      <c r="M838" s="133"/>
      <c r="O838" s="133"/>
      <c r="Q838" s="133"/>
    </row>
    <row r="839" spans="1:17">
      <c r="A839" s="127" t="s">
        <v>1381</v>
      </c>
      <c r="B839" s="128" t="s">
        <v>1540</v>
      </c>
      <c r="C839" s="120" t="s">
        <v>1881</v>
      </c>
      <c r="D839" s="120" t="s">
        <v>2061</v>
      </c>
      <c r="E839" s="129">
        <v>0.48970000000000002</v>
      </c>
      <c r="F839" s="130">
        <v>2.2000000000000002</v>
      </c>
      <c r="G839" s="131">
        <v>1</v>
      </c>
      <c r="H839" s="130">
        <v>0.8</v>
      </c>
      <c r="I839" s="133"/>
      <c r="K839" s="133"/>
      <c r="M839" s="133"/>
      <c r="O839" s="133"/>
      <c r="Q839" s="133"/>
    </row>
    <row r="840" spans="1:17">
      <c r="A840" s="127" t="s">
        <v>1382</v>
      </c>
      <c r="B840" s="128" t="s">
        <v>1540</v>
      </c>
      <c r="C840" s="120" t="s">
        <v>1881</v>
      </c>
      <c r="D840" s="120" t="s">
        <v>2061</v>
      </c>
      <c r="E840" s="129">
        <v>0.64290000000000003</v>
      </c>
      <c r="F840" s="130">
        <v>2.82</v>
      </c>
      <c r="G840" s="131">
        <v>1</v>
      </c>
      <c r="H840" s="130">
        <v>0.8</v>
      </c>
      <c r="I840" s="133"/>
      <c r="K840" s="133"/>
      <c r="M840" s="133"/>
      <c r="O840" s="133"/>
      <c r="Q840" s="133"/>
    </row>
    <row r="841" spans="1:17">
      <c r="A841" s="127" t="s">
        <v>1383</v>
      </c>
      <c r="B841" s="128" t="s">
        <v>1540</v>
      </c>
      <c r="C841" s="120" t="s">
        <v>1881</v>
      </c>
      <c r="D841" s="120" t="s">
        <v>2061</v>
      </c>
      <c r="E841" s="129">
        <v>1.0475000000000001</v>
      </c>
      <c r="F841" s="130">
        <v>4.6399999999999997</v>
      </c>
      <c r="G841" s="131">
        <v>1</v>
      </c>
      <c r="H841" s="130">
        <v>0.95</v>
      </c>
      <c r="I841" s="133"/>
      <c r="K841" s="133"/>
      <c r="M841" s="133"/>
      <c r="O841" s="133"/>
      <c r="Q841" s="133"/>
    </row>
    <row r="842" spans="1:17">
      <c r="A842" s="127" t="s">
        <v>1384</v>
      </c>
      <c r="B842" s="128" t="s">
        <v>1540</v>
      </c>
      <c r="C842" s="120" t="s">
        <v>1881</v>
      </c>
      <c r="D842" s="120" t="s">
        <v>2061</v>
      </c>
      <c r="E842" s="129">
        <v>2.1671999999999998</v>
      </c>
      <c r="F842" s="130">
        <v>8.52</v>
      </c>
      <c r="G842" s="131">
        <v>1</v>
      </c>
      <c r="H842" s="130">
        <v>0.95</v>
      </c>
      <c r="I842" s="133"/>
      <c r="K842" s="133"/>
      <c r="M842" s="133"/>
      <c r="O842" s="133"/>
      <c r="Q842" s="133"/>
    </row>
    <row r="843" spans="1:17">
      <c r="A843" s="127" t="s">
        <v>767</v>
      </c>
      <c r="B843" s="128" t="s">
        <v>1541</v>
      </c>
      <c r="C843" s="120" t="s">
        <v>1881</v>
      </c>
      <c r="D843" s="120" t="s">
        <v>2061</v>
      </c>
      <c r="E843" s="129">
        <v>1.35</v>
      </c>
      <c r="F843" s="130">
        <v>1.5</v>
      </c>
      <c r="G843" s="131">
        <v>1</v>
      </c>
      <c r="H843" s="130">
        <v>0.8</v>
      </c>
      <c r="I843" s="133"/>
      <c r="K843" s="133"/>
      <c r="M843" s="133"/>
      <c r="O843" s="133"/>
      <c r="Q843" s="133"/>
    </row>
    <row r="844" spans="1:17">
      <c r="A844" s="127" t="s">
        <v>768</v>
      </c>
      <c r="B844" s="128" t="s">
        <v>1541</v>
      </c>
      <c r="C844" s="120" t="s">
        <v>1881</v>
      </c>
      <c r="D844" s="120" t="s">
        <v>2061</v>
      </c>
      <c r="E844" s="129">
        <v>1.5195000000000001</v>
      </c>
      <c r="F844" s="130">
        <v>1.96</v>
      </c>
      <c r="G844" s="131">
        <v>1</v>
      </c>
      <c r="H844" s="130">
        <v>0.8</v>
      </c>
      <c r="I844" s="133"/>
      <c r="K844" s="133"/>
      <c r="M844" s="133"/>
      <c r="O844" s="133"/>
      <c r="Q844" s="133"/>
    </row>
    <row r="845" spans="1:17">
      <c r="A845" s="127" t="s">
        <v>769</v>
      </c>
      <c r="B845" s="128" t="s">
        <v>1541</v>
      </c>
      <c r="C845" s="120" t="s">
        <v>1881</v>
      </c>
      <c r="D845" s="120" t="s">
        <v>2061</v>
      </c>
      <c r="E845" s="129">
        <v>2.6581999999999999</v>
      </c>
      <c r="F845" s="130">
        <v>5.79</v>
      </c>
      <c r="G845" s="131">
        <v>1</v>
      </c>
      <c r="H845" s="130">
        <v>0.95</v>
      </c>
      <c r="I845" s="133"/>
      <c r="K845" s="133"/>
      <c r="M845" s="133"/>
      <c r="O845" s="133"/>
      <c r="Q845" s="133"/>
    </row>
    <row r="846" spans="1:17">
      <c r="A846" s="127" t="s">
        <v>770</v>
      </c>
      <c r="B846" s="128" t="s">
        <v>1541</v>
      </c>
      <c r="C846" s="120" t="s">
        <v>1881</v>
      </c>
      <c r="D846" s="120" t="s">
        <v>2061</v>
      </c>
      <c r="E846" s="129">
        <v>4.4264000000000001</v>
      </c>
      <c r="F846" s="130">
        <v>13.13</v>
      </c>
      <c r="G846" s="131">
        <v>1</v>
      </c>
      <c r="H846" s="130">
        <v>0.95</v>
      </c>
      <c r="I846" s="133"/>
      <c r="K846" s="133"/>
      <c r="M846" s="133"/>
      <c r="O846" s="133"/>
      <c r="Q846" s="133"/>
    </row>
    <row r="847" spans="1:17">
      <c r="A847" s="127" t="s">
        <v>771</v>
      </c>
      <c r="B847" s="128" t="s">
        <v>1542</v>
      </c>
      <c r="C847" s="120" t="s">
        <v>1881</v>
      </c>
      <c r="D847" s="120" t="s">
        <v>2061</v>
      </c>
      <c r="E847" s="129">
        <v>0.82430000000000003</v>
      </c>
      <c r="F847" s="130">
        <v>1.76</v>
      </c>
      <c r="G847" s="131">
        <v>1</v>
      </c>
      <c r="H847" s="130">
        <v>0.8</v>
      </c>
      <c r="I847" s="133"/>
      <c r="K847" s="133"/>
      <c r="M847" s="133"/>
      <c r="O847" s="133"/>
      <c r="Q847" s="133"/>
    </row>
    <row r="848" spans="1:17">
      <c r="A848" s="127" t="s">
        <v>772</v>
      </c>
      <c r="B848" s="128" t="s">
        <v>1542</v>
      </c>
      <c r="C848" s="120" t="s">
        <v>1881</v>
      </c>
      <c r="D848" s="120" t="s">
        <v>2061</v>
      </c>
      <c r="E848" s="129">
        <v>1.0153000000000001</v>
      </c>
      <c r="F848" s="130">
        <v>2.76</v>
      </c>
      <c r="G848" s="131">
        <v>1</v>
      </c>
      <c r="H848" s="130">
        <v>0.8</v>
      </c>
      <c r="I848" s="133"/>
      <c r="K848" s="133"/>
      <c r="M848" s="133"/>
      <c r="O848" s="133"/>
      <c r="Q848" s="133"/>
    </row>
    <row r="849" spans="1:21">
      <c r="A849" s="127" t="s">
        <v>773</v>
      </c>
      <c r="B849" s="128" t="s">
        <v>1542</v>
      </c>
      <c r="C849" s="120" t="s">
        <v>1881</v>
      </c>
      <c r="D849" s="120" t="s">
        <v>2061</v>
      </c>
      <c r="E849" s="129">
        <v>1.8443000000000001</v>
      </c>
      <c r="F849" s="130">
        <v>6.67</v>
      </c>
      <c r="G849" s="131">
        <v>1</v>
      </c>
      <c r="H849" s="130">
        <v>0.95</v>
      </c>
      <c r="I849" s="133"/>
      <c r="K849" s="133"/>
      <c r="M849" s="133"/>
      <c r="O849" s="133"/>
      <c r="Q849" s="133"/>
    </row>
    <row r="850" spans="1:21">
      <c r="A850" s="127" t="s">
        <v>774</v>
      </c>
      <c r="B850" s="128" t="s">
        <v>1542</v>
      </c>
      <c r="C850" s="120" t="s">
        <v>1881</v>
      </c>
      <c r="D850" s="120" t="s">
        <v>2061</v>
      </c>
      <c r="E850" s="129">
        <v>3.206</v>
      </c>
      <c r="F850" s="130">
        <v>10.86</v>
      </c>
      <c r="G850" s="131">
        <v>1</v>
      </c>
      <c r="H850" s="130">
        <v>0.95</v>
      </c>
      <c r="I850" s="133"/>
      <c r="K850" s="133"/>
      <c r="M850" s="133"/>
      <c r="O850" s="133"/>
      <c r="Q850" s="133"/>
    </row>
    <row r="851" spans="1:21">
      <c r="A851" s="127" t="s">
        <v>775</v>
      </c>
      <c r="B851" s="128" t="s">
        <v>1785</v>
      </c>
      <c r="C851" s="120" t="s">
        <v>1881</v>
      </c>
      <c r="D851" s="120" t="s">
        <v>2061</v>
      </c>
      <c r="E851" s="129">
        <v>1.1251</v>
      </c>
      <c r="F851" s="130">
        <v>1.85</v>
      </c>
      <c r="G851" s="131">
        <v>1</v>
      </c>
      <c r="H851" s="130">
        <v>0.8</v>
      </c>
      <c r="I851" s="133"/>
      <c r="K851" s="133"/>
      <c r="M851" s="133"/>
      <c r="O851" s="133"/>
      <c r="Q851" s="133"/>
    </row>
    <row r="852" spans="1:21">
      <c r="A852" s="127" t="s">
        <v>776</v>
      </c>
      <c r="B852" s="128" t="s">
        <v>1785</v>
      </c>
      <c r="C852" s="120" t="s">
        <v>1881</v>
      </c>
      <c r="D852" s="120" t="s">
        <v>2061</v>
      </c>
      <c r="E852" s="129">
        <v>1.4298999999999999</v>
      </c>
      <c r="F852" s="130">
        <v>4</v>
      </c>
      <c r="G852" s="131">
        <v>1</v>
      </c>
      <c r="H852" s="130">
        <v>0.8</v>
      </c>
      <c r="I852" s="133"/>
      <c r="K852" s="133"/>
      <c r="M852" s="133"/>
      <c r="O852" s="133"/>
      <c r="Q852" s="133"/>
    </row>
    <row r="853" spans="1:21">
      <c r="A853" s="127" t="s">
        <v>777</v>
      </c>
      <c r="B853" s="128" t="s">
        <v>1785</v>
      </c>
      <c r="C853" s="120" t="s">
        <v>1881</v>
      </c>
      <c r="D853" s="120" t="s">
        <v>2061</v>
      </c>
      <c r="E853" s="129">
        <v>2.1456</v>
      </c>
      <c r="F853" s="130">
        <v>7.6</v>
      </c>
      <c r="G853" s="131">
        <v>1</v>
      </c>
      <c r="H853" s="130">
        <v>0.95</v>
      </c>
      <c r="I853" s="133"/>
      <c r="K853" s="133"/>
      <c r="M853" s="133"/>
      <c r="O853" s="133"/>
      <c r="Q853" s="133"/>
    </row>
    <row r="854" spans="1:21">
      <c r="A854" s="127" t="s">
        <v>778</v>
      </c>
      <c r="B854" s="128" t="s">
        <v>1785</v>
      </c>
      <c r="C854" s="120" t="s">
        <v>1881</v>
      </c>
      <c r="D854" s="120" t="s">
        <v>2061</v>
      </c>
      <c r="E854" s="129">
        <v>3.9464000000000001</v>
      </c>
      <c r="F854" s="130">
        <v>13.09</v>
      </c>
      <c r="G854" s="131">
        <v>1</v>
      </c>
      <c r="H854" s="130">
        <v>0.95</v>
      </c>
      <c r="I854" s="133"/>
      <c r="K854" s="133"/>
      <c r="M854" s="133"/>
      <c r="O854" s="133"/>
      <c r="Q854" s="133"/>
    </row>
    <row r="855" spans="1:21">
      <c r="A855" s="127" t="s">
        <v>779</v>
      </c>
      <c r="B855" s="128" t="s">
        <v>1786</v>
      </c>
      <c r="C855" s="120" t="s">
        <v>1881</v>
      </c>
      <c r="D855" s="120" t="s">
        <v>2061</v>
      </c>
      <c r="E855" s="129">
        <v>1.2806999999999999</v>
      </c>
      <c r="F855" s="130">
        <v>1.44</v>
      </c>
      <c r="G855" s="131">
        <v>1</v>
      </c>
      <c r="H855" s="130">
        <v>0.8</v>
      </c>
      <c r="I855" s="133"/>
      <c r="K855" s="133"/>
      <c r="M855" s="133"/>
      <c r="O855" s="133"/>
      <c r="Q855" s="133"/>
      <c r="U855" s="133"/>
    </row>
    <row r="856" spans="1:21">
      <c r="A856" s="127" t="s">
        <v>780</v>
      </c>
      <c r="B856" s="128" t="s">
        <v>1786</v>
      </c>
      <c r="C856" s="120" t="s">
        <v>1881</v>
      </c>
      <c r="D856" s="120" t="s">
        <v>2061</v>
      </c>
      <c r="E856" s="129">
        <v>1.4895</v>
      </c>
      <c r="F856" s="130">
        <v>1.52</v>
      </c>
      <c r="G856" s="131">
        <v>1</v>
      </c>
      <c r="H856" s="130">
        <v>0.8</v>
      </c>
      <c r="I856" s="133"/>
      <c r="K856" s="133"/>
      <c r="M856" s="133"/>
      <c r="O856" s="133"/>
      <c r="Q856" s="133"/>
    </row>
    <row r="857" spans="1:21">
      <c r="A857" s="127" t="s">
        <v>781</v>
      </c>
      <c r="B857" s="128" t="s">
        <v>1786</v>
      </c>
      <c r="C857" s="120" t="s">
        <v>1881</v>
      </c>
      <c r="D857" s="120" t="s">
        <v>2061</v>
      </c>
      <c r="E857" s="129">
        <v>1.8367</v>
      </c>
      <c r="F857" s="130">
        <v>3.28</v>
      </c>
      <c r="G857" s="131">
        <v>1</v>
      </c>
      <c r="H857" s="130">
        <v>0.95</v>
      </c>
      <c r="I857" s="133"/>
      <c r="K857" s="133"/>
      <c r="M857" s="133"/>
      <c r="O857" s="133"/>
      <c r="Q857" s="133"/>
    </row>
    <row r="858" spans="1:21">
      <c r="A858" s="127" t="s">
        <v>782</v>
      </c>
      <c r="B858" s="128" t="s">
        <v>1786</v>
      </c>
      <c r="C858" s="120" t="s">
        <v>1881</v>
      </c>
      <c r="D858" s="120" t="s">
        <v>2061</v>
      </c>
      <c r="E858" s="129">
        <v>4.0664999999999996</v>
      </c>
      <c r="F858" s="130">
        <v>13.66</v>
      </c>
      <c r="G858" s="131">
        <v>1</v>
      </c>
      <c r="H858" s="130">
        <v>0.95</v>
      </c>
      <c r="I858" s="133"/>
      <c r="K858" s="133"/>
      <c r="M858" s="133"/>
      <c r="O858" s="133"/>
      <c r="Q858" s="133"/>
    </row>
    <row r="859" spans="1:21">
      <c r="A859" s="127" t="s">
        <v>783</v>
      </c>
      <c r="B859" s="128" t="s">
        <v>1543</v>
      </c>
      <c r="C859" s="120" t="s">
        <v>1881</v>
      </c>
      <c r="D859" s="120" t="s">
        <v>2061</v>
      </c>
      <c r="E859" s="129">
        <v>0.78939999999999999</v>
      </c>
      <c r="F859" s="130">
        <v>2.52</v>
      </c>
      <c r="G859" s="131">
        <v>1</v>
      </c>
      <c r="H859" s="130">
        <v>0.8</v>
      </c>
      <c r="I859" s="133"/>
      <c r="K859" s="133"/>
      <c r="M859" s="133"/>
      <c r="O859" s="133"/>
      <c r="Q859" s="133"/>
    </row>
    <row r="860" spans="1:21">
      <c r="A860" s="127" t="s">
        <v>784</v>
      </c>
      <c r="B860" s="128" t="s">
        <v>1543</v>
      </c>
      <c r="C860" s="120" t="s">
        <v>1881</v>
      </c>
      <c r="D860" s="120" t="s">
        <v>2061</v>
      </c>
      <c r="E860" s="129">
        <v>0.82709999999999995</v>
      </c>
      <c r="F860" s="130">
        <v>3.72</v>
      </c>
      <c r="G860" s="131">
        <v>1</v>
      </c>
      <c r="H860" s="130">
        <v>0.8</v>
      </c>
      <c r="I860" s="133"/>
      <c r="K860" s="133"/>
      <c r="M860" s="133"/>
      <c r="O860" s="133"/>
      <c r="Q860" s="133"/>
    </row>
    <row r="861" spans="1:21">
      <c r="A861" s="127" t="s">
        <v>785</v>
      </c>
      <c r="B861" s="128" t="s">
        <v>1543</v>
      </c>
      <c r="C861" s="120" t="s">
        <v>1881</v>
      </c>
      <c r="D861" s="120" t="s">
        <v>2061</v>
      </c>
      <c r="E861" s="129">
        <v>1.2438</v>
      </c>
      <c r="F861" s="130">
        <v>5.9</v>
      </c>
      <c r="G861" s="131">
        <v>1</v>
      </c>
      <c r="H861" s="130">
        <v>0.95</v>
      </c>
      <c r="I861" s="133"/>
      <c r="K861" s="133"/>
      <c r="M861" s="133"/>
      <c r="O861" s="133"/>
      <c r="Q861" s="133"/>
    </row>
    <row r="862" spans="1:21">
      <c r="A862" s="127" t="s">
        <v>786</v>
      </c>
      <c r="B862" s="128" t="s">
        <v>1543</v>
      </c>
      <c r="C862" s="120" t="s">
        <v>1881</v>
      </c>
      <c r="D862" s="120" t="s">
        <v>2061</v>
      </c>
      <c r="E862" s="129">
        <v>2.4916</v>
      </c>
      <c r="F862" s="130">
        <v>10.9</v>
      </c>
      <c r="G862" s="131">
        <v>1</v>
      </c>
      <c r="H862" s="130">
        <v>0.95</v>
      </c>
      <c r="I862" s="133"/>
      <c r="K862" s="133"/>
      <c r="M862" s="133"/>
      <c r="O862" s="133"/>
      <c r="Q862" s="133"/>
    </row>
    <row r="863" spans="1:21">
      <c r="A863" s="127" t="s">
        <v>787</v>
      </c>
      <c r="B863" s="128" t="s">
        <v>1544</v>
      </c>
      <c r="C863" s="120" t="s">
        <v>1881</v>
      </c>
      <c r="D863" s="120" t="s">
        <v>2061</v>
      </c>
      <c r="E863" s="129">
        <v>0.53490000000000004</v>
      </c>
      <c r="F863" s="130">
        <v>2.44</v>
      </c>
      <c r="G863" s="131">
        <v>1</v>
      </c>
      <c r="H863" s="130">
        <v>0.8</v>
      </c>
      <c r="I863" s="133"/>
      <c r="K863" s="133"/>
      <c r="M863" s="133"/>
      <c r="O863" s="133"/>
      <c r="Q863" s="133"/>
    </row>
    <row r="864" spans="1:21">
      <c r="A864" s="127" t="s">
        <v>788</v>
      </c>
      <c r="B864" s="128" t="s">
        <v>1544</v>
      </c>
      <c r="C864" s="120" t="s">
        <v>1881</v>
      </c>
      <c r="D864" s="120" t="s">
        <v>2061</v>
      </c>
      <c r="E864" s="129">
        <v>0.69389999999999996</v>
      </c>
      <c r="F864" s="130">
        <v>3.36</v>
      </c>
      <c r="G864" s="131">
        <v>1</v>
      </c>
      <c r="H864" s="130">
        <v>0.8</v>
      </c>
      <c r="I864" s="133"/>
      <c r="K864" s="133"/>
      <c r="M864" s="133"/>
      <c r="O864" s="133"/>
      <c r="Q864" s="133"/>
    </row>
    <row r="865" spans="1:17">
      <c r="A865" s="127" t="s">
        <v>789</v>
      </c>
      <c r="B865" s="128" t="s">
        <v>1544</v>
      </c>
      <c r="C865" s="120" t="s">
        <v>1881</v>
      </c>
      <c r="D865" s="120" t="s">
        <v>2061</v>
      </c>
      <c r="E865" s="129">
        <v>1.0423</v>
      </c>
      <c r="F865" s="130">
        <v>5.22</v>
      </c>
      <c r="G865" s="131">
        <v>1</v>
      </c>
      <c r="H865" s="130">
        <v>0.95</v>
      </c>
      <c r="I865" s="133"/>
      <c r="K865" s="133"/>
      <c r="M865" s="133"/>
      <c r="O865" s="133"/>
      <c r="Q865" s="133"/>
    </row>
    <row r="866" spans="1:17">
      <c r="A866" s="127" t="s">
        <v>790</v>
      </c>
      <c r="B866" s="128" t="s">
        <v>1544</v>
      </c>
      <c r="C866" s="120" t="s">
        <v>1881</v>
      </c>
      <c r="D866" s="120" t="s">
        <v>2061</v>
      </c>
      <c r="E866" s="129">
        <v>2.0752000000000002</v>
      </c>
      <c r="F866" s="130">
        <v>10.210000000000001</v>
      </c>
      <c r="G866" s="131">
        <v>1</v>
      </c>
      <c r="H866" s="130">
        <v>0.95</v>
      </c>
      <c r="I866" s="133"/>
      <c r="K866" s="133"/>
      <c r="M866" s="133"/>
      <c r="O866" s="133"/>
      <c r="Q866" s="133"/>
    </row>
    <row r="867" spans="1:17">
      <c r="A867" s="127" t="s">
        <v>791</v>
      </c>
      <c r="B867" s="128" t="s">
        <v>1787</v>
      </c>
      <c r="C867" s="120" t="s">
        <v>1881</v>
      </c>
      <c r="D867" s="120" t="s">
        <v>2061</v>
      </c>
      <c r="E867" s="129">
        <v>1.3861000000000001</v>
      </c>
      <c r="F867" s="130">
        <v>2.37</v>
      </c>
      <c r="G867" s="131">
        <v>1</v>
      </c>
      <c r="H867" s="130">
        <v>0.8</v>
      </c>
      <c r="I867" s="133"/>
      <c r="K867" s="133"/>
      <c r="M867" s="133"/>
      <c r="O867" s="133"/>
      <c r="Q867" s="133"/>
    </row>
    <row r="868" spans="1:17">
      <c r="A868" s="127" t="s">
        <v>792</v>
      </c>
      <c r="B868" s="128" t="s">
        <v>1787</v>
      </c>
      <c r="C868" s="120" t="s">
        <v>1881</v>
      </c>
      <c r="D868" s="120" t="s">
        <v>2061</v>
      </c>
      <c r="E868" s="129">
        <v>1.6429</v>
      </c>
      <c r="F868" s="130">
        <v>3.29</v>
      </c>
      <c r="G868" s="131">
        <v>1</v>
      </c>
      <c r="H868" s="130">
        <v>0.8</v>
      </c>
      <c r="I868" s="133"/>
      <c r="K868" s="133"/>
      <c r="M868" s="133"/>
      <c r="O868" s="133"/>
      <c r="Q868" s="133"/>
    </row>
    <row r="869" spans="1:17">
      <c r="A869" s="127" t="s">
        <v>793</v>
      </c>
      <c r="B869" s="128" t="s">
        <v>1787</v>
      </c>
      <c r="C869" s="120" t="s">
        <v>1881</v>
      </c>
      <c r="D869" s="120" t="s">
        <v>2061</v>
      </c>
      <c r="E869" s="129">
        <v>2.8864000000000001</v>
      </c>
      <c r="F869" s="130">
        <v>7.03</v>
      </c>
      <c r="G869" s="131">
        <v>1</v>
      </c>
      <c r="H869" s="130">
        <v>0.95</v>
      </c>
      <c r="I869" s="133"/>
      <c r="K869" s="133"/>
      <c r="M869" s="133"/>
      <c r="O869" s="133"/>
      <c r="Q869" s="133"/>
    </row>
    <row r="870" spans="1:17">
      <c r="A870" s="127" t="s">
        <v>794</v>
      </c>
      <c r="B870" s="128" t="s">
        <v>1787</v>
      </c>
      <c r="C870" s="120" t="s">
        <v>1881</v>
      </c>
      <c r="D870" s="120" t="s">
        <v>2061</v>
      </c>
      <c r="E870" s="129">
        <v>5.4249999999999998</v>
      </c>
      <c r="F870" s="130">
        <v>15.21</v>
      </c>
      <c r="G870" s="131">
        <v>1</v>
      </c>
      <c r="H870" s="130">
        <v>0.95</v>
      </c>
      <c r="I870" s="133"/>
      <c r="K870" s="133"/>
      <c r="M870" s="133"/>
      <c r="O870" s="133"/>
      <c r="Q870" s="133"/>
    </row>
    <row r="871" spans="1:17">
      <c r="A871" s="127" t="s">
        <v>795</v>
      </c>
      <c r="B871" s="128" t="s">
        <v>1788</v>
      </c>
      <c r="C871" s="120" t="s">
        <v>1881</v>
      </c>
      <c r="D871" s="120" t="s">
        <v>2061</v>
      </c>
      <c r="E871" s="129">
        <v>1.4377</v>
      </c>
      <c r="F871" s="130">
        <v>3.02</v>
      </c>
      <c r="G871" s="131">
        <v>1</v>
      </c>
      <c r="H871" s="130">
        <v>0.8</v>
      </c>
      <c r="I871" s="133"/>
      <c r="K871" s="133"/>
      <c r="M871" s="133"/>
      <c r="O871" s="133"/>
      <c r="Q871" s="133"/>
    </row>
    <row r="872" spans="1:17">
      <c r="A872" s="127" t="s">
        <v>796</v>
      </c>
      <c r="B872" s="128" t="s">
        <v>1788</v>
      </c>
      <c r="C872" s="120" t="s">
        <v>1881</v>
      </c>
      <c r="D872" s="120" t="s">
        <v>2061</v>
      </c>
      <c r="E872" s="129">
        <v>1.7506999999999999</v>
      </c>
      <c r="F872" s="130">
        <v>4.1399999999999997</v>
      </c>
      <c r="G872" s="131">
        <v>1</v>
      </c>
      <c r="H872" s="130">
        <v>0.8</v>
      </c>
      <c r="I872" s="133"/>
      <c r="K872" s="133"/>
      <c r="M872" s="133"/>
      <c r="O872" s="133"/>
      <c r="Q872" s="133"/>
    </row>
    <row r="873" spans="1:17">
      <c r="A873" s="127" t="s">
        <v>797</v>
      </c>
      <c r="B873" s="128" t="s">
        <v>1788</v>
      </c>
      <c r="C873" s="120" t="s">
        <v>1881</v>
      </c>
      <c r="D873" s="120" t="s">
        <v>2061</v>
      </c>
      <c r="E873" s="129">
        <v>2.6093000000000002</v>
      </c>
      <c r="F873" s="130">
        <v>7.13</v>
      </c>
      <c r="G873" s="131">
        <v>1</v>
      </c>
      <c r="H873" s="130">
        <v>0.95</v>
      </c>
      <c r="I873" s="133"/>
      <c r="K873" s="133"/>
      <c r="M873" s="133"/>
      <c r="O873" s="133"/>
      <c r="Q873" s="133"/>
    </row>
    <row r="874" spans="1:17">
      <c r="A874" s="127" t="s">
        <v>798</v>
      </c>
      <c r="B874" s="128" t="s">
        <v>1788</v>
      </c>
      <c r="C874" s="120" t="s">
        <v>1881</v>
      </c>
      <c r="D874" s="120" t="s">
        <v>2061</v>
      </c>
      <c r="E874" s="129">
        <v>5.1692</v>
      </c>
      <c r="F874" s="130">
        <v>15.05</v>
      </c>
      <c r="G874" s="131">
        <v>1</v>
      </c>
      <c r="H874" s="130">
        <v>0.95</v>
      </c>
      <c r="I874" s="133"/>
      <c r="K874" s="133"/>
      <c r="M874" s="133"/>
      <c r="O874" s="133"/>
      <c r="Q874" s="133"/>
    </row>
    <row r="875" spans="1:17">
      <c r="A875" s="127" t="s">
        <v>799</v>
      </c>
      <c r="B875" s="128" t="s">
        <v>1789</v>
      </c>
      <c r="C875" s="120" t="s">
        <v>1881</v>
      </c>
      <c r="D875" s="120" t="s">
        <v>2061</v>
      </c>
      <c r="E875" s="129">
        <v>1.3861000000000001</v>
      </c>
      <c r="F875" s="130">
        <v>2.12</v>
      </c>
      <c r="G875" s="131">
        <v>1</v>
      </c>
      <c r="H875" s="130">
        <v>0.8</v>
      </c>
      <c r="I875" s="133"/>
      <c r="K875" s="133"/>
      <c r="M875" s="133"/>
      <c r="O875" s="133"/>
      <c r="Q875" s="133"/>
    </row>
    <row r="876" spans="1:17">
      <c r="A876" s="127" t="s">
        <v>800</v>
      </c>
      <c r="B876" s="128" t="s">
        <v>1789</v>
      </c>
      <c r="C876" s="120" t="s">
        <v>1881</v>
      </c>
      <c r="D876" s="120" t="s">
        <v>2061</v>
      </c>
      <c r="E876" s="129">
        <v>1.5605</v>
      </c>
      <c r="F876" s="130">
        <v>2.92</v>
      </c>
      <c r="G876" s="131">
        <v>1</v>
      </c>
      <c r="H876" s="130">
        <v>0.8</v>
      </c>
      <c r="I876" s="133"/>
      <c r="K876" s="133"/>
      <c r="M876" s="133"/>
      <c r="O876" s="133"/>
      <c r="Q876" s="133"/>
    </row>
    <row r="877" spans="1:17">
      <c r="A877" s="127" t="s">
        <v>801</v>
      </c>
      <c r="B877" s="128" t="s">
        <v>1789</v>
      </c>
      <c r="C877" s="120" t="s">
        <v>1881</v>
      </c>
      <c r="D877" s="120" t="s">
        <v>2061</v>
      </c>
      <c r="E877" s="129">
        <v>2.6153</v>
      </c>
      <c r="F877" s="130">
        <v>6.56</v>
      </c>
      <c r="G877" s="131">
        <v>1</v>
      </c>
      <c r="H877" s="130">
        <v>0.95</v>
      </c>
      <c r="I877" s="133"/>
      <c r="K877" s="133"/>
      <c r="M877" s="133"/>
      <c r="O877" s="133"/>
      <c r="Q877" s="133"/>
    </row>
    <row r="878" spans="1:17">
      <c r="A878" s="127" t="s">
        <v>802</v>
      </c>
      <c r="B878" s="128" t="s">
        <v>1789</v>
      </c>
      <c r="C878" s="120" t="s">
        <v>1881</v>
      </c>
      <c r="D878" s="120" t="s">
        <v>2061</v>
      </c>
      <c r="E878" s="129">
        <v>4.5724999999999998</v>
      </c>
      <c r="F878" s="130">
        <v>13.9</v>
      </c>
      <c r="G878" s="131">
        <v>1</v>
      </c>
      <c r="H878" s="130">
        <v>0.95</v>
      </c>
      <c r="I878" s="133"/>
      <c r="K878" s="133"/>
      <c r="M878" s="133"/>
      <c r="O878" s="133"/>
      <c r="Q878" s="133"/>
    </row>
    <row r="879" spans="1:17">
      <c r="A879" s="127" t="s">
        <v>803</v>
      </c>
      <c r="B879" s="128" t="s">
        <v>1790</v>
      </c>
      <c r="C879" s="120" t="s">
        <v>1881</v>
      </c>
      <c r="D879" s="120" t="s">
        <v>2061</v>
      </c>
      <c r="E879" s="129">
        <v>1.0323</v>
      </c>
      <c r="F879" s="130">
        <v>1.84</v>
      </c>
      <c r="G879" s="131">
        <v>1</v>
      </c>
      <c r="H879" s="130">
        <v>0.8</v>
      </c>
      <c r="I879" s="133"/>
      <c r="K879" s="133"/>
      <c r="M879" s="133"/>
      <c r="O879" s="133"/>
      <c r="Q879" s="133"/>
    </row>
    <row r="880" spans="1:17">
      <c r="A880" s="127" t="s">
        <v>804</v>
      </c>
      <c r="B880" s="128" t="s">
        <v>1790</v>
      </c>
      <c r="C880" s="120" t="s">
        <v>1881</v>
      </c>
      <c r="D880" s="120" t="s">
        <v>2061</v>
      </c>
      <c r="E880" s="129">
        <v>1.2269000000000001</v>
      </c>
      <c r="F880" s="130">
        <v>2.52</v>
      </c>
      <c r="G880" s="131">
        <v>1</v>
      </c>
      <c r="H880" s="130">
        <v>0.8</v>
      </c>
      <c r="I880" s="133"/>
      <c r="K880" s="133"/>
      <c r="M880" s="133"/>
      <c r="O880" s="133"/>
      <c r="Q880" s="133"/>
    </row>
    <row r="881" spans="1:17">
      <c r="A881" s="127" t="s">
        <v>805</v>
      </c>
      <c r="B881" s="128" t="s">
        <v>1790</v>
      </c>
      <c r="C881" s="120" t="s">
        <v>1881</v>
      </c>
      <c r="D881" s="120" t="s">
        <v>2061</v>
      </c>
      <c r="E881" s="129">
        <v>2.0045000000000002</v>
      </c>
      <c r="F881" s="130">
        <v>5.33</v>
      </c>
      <c r="G881" s="131">
        <v>1</v>
      </c>
      <c r="H881" s="130">
        <v>0.95</v>
      </c>
      <c r="I881" s="133"/>
      <c r="K881" s="133"/>
      <c r="M881" s="133"/>
      <c r="O881" s="133"/>
      <c r="Q881" s="133"/>
    </row>
    <row r="882" spans="1:17">
      <c r="A882" s="127" t="s">
        <v>806</v>
      </c>
      <c r="B882" s="128" t="s">
        <v>1790</v>
      </c>
      <c r="C882" s="120" t="s">
        <v>1881</v>
      </c>
      <c r="D882" s="120" t="s">
        <v>2061</v>
      </c>
      <c r="E882" s="129">
        <v>3.5228999999999999</v>
      </c>
      <c r="F882" s="130">
        <v>11.21</v>
      </c>
      <c r="G882" s="131">
        <v>1</v>
      </c>
      <c r="H882" s="130">
        <v>0.95</v>
      </c>
      <c r="I882" s="133"/>
      <c r="K882" s="133"/>
      <c r="M882" s="133"/>
      <c r="O882" s="133"/>
      <c r="Q882" s="133"/>
    </row>
    <row r="883" spans="1:17">
      <c r="A883" s="127" t="s">
        <v>807</v>
      </c>
      <c r="B883" s="128" t="s">
        <v>1545</v>
      </c>
      <c r="C883" s="120" t="s">
        <v>1881</v>
      </c>
      <c r="D883" s="120" t="s">
        <v>2061</v>
      </c>
      <c r="E883" s="129">
        <v>0.86629999999999996</v>
      </c>
      <c r="F883" s="130">
        <v>1.41</v>
      </c>
      <c r="G883" s="131">
        <v>1</v>
      </c>
      <c r="H883" s="130">
        <v>0.8</v>
      </c>
      <c r="I883" s="133"/>
      <c r="K883" s="133"/>
      <c r="M883" s="133"/>
      <c r="O883" s="133"/>
      <c r="Q883" s="133"/>
    </row>
    <row r="884" spans="1:17">
      <c r="A884" s="127" t="s">
        <v>808</v>
      </c>
      <c r="B884" s="128" t="s">
        <v>1545</v>
      </c>
      <c r="C884" s="120" t="s">
        <v>1881</v>
      </c>
      <c r="D884" s="120" t="s">
        <v>2061</v>
      </c>
      <c r="E884" s="129">
        <v>1.3225</v>
      </c>
      <c r="F884" s="130">
        <v>1.85</v>
      </c>
      <c r="G884" s="131">
        <v>1</v>
      </c>
      <c r="H884" s="130">
        <v>0.8</v>
      </c>
      <c r="I884" s="133"/>
      <c r="K884" s="133"/>
      <c r="M884" s="133"/>
      <c r="O884" s="133"/>
      <c r="Q884" s="133"/>
    </row>
    <row r="885" spans="1:17">
      <c r="A885" s="127" t="s">
        <v>809</v>
      </c>
      <c r="B885" s="128" t="s">
        <v>1545</v>
      </c>
      <c r="C885" s="120" t="s">
        <v>1881</v>
      </c>
      <c r="D885" s="120" t="s">
        <v>2061</v>
      </c>
      <c r="E885" s="129">
        <v>2.0455000000000001</v>
      </c>
      <c r="F885" s="130">
        <v>5.6</v>
      </c>
      <c r="G885" s="131">
        <v>1</v>
      </c>
      <c r="H885" s="130">
        <v>0.95</v>
      </c>
      <c r="I885" s="133"/>
      <c r="K885" s="133"/>
      <c r="M885" s="133"/>
      <c r="O885" s="133"/>
      <c r="Q885" s="133"/>
    </row>
    <row r="886" spans="1:17">
      <c r="A886" s="127" t="s">
        <v>810</v>
      </c>
      <c r="B886" s="128" t="s">
        <v>1545</v>
      </c>
      <c r="C886" s="120" t="s">
        <v>1881</v>
      </c>
      <c r="D886" s="120" t="s">
        <v>2061</v>
      </c>
      <c r="E886" s="129">
        <v>5.4466999999999999</v>
      </c>
      <c r="F886" s="130">
        <v>15.75</v>
      </c>
      <c r="G886" s="131">
        <v>1</v>
      </c>
      <c r="H886" s="130">
        <v>0.95</v>
      </c>
      <c r="I886" s="133"/>
      <c r="K886" s="133"/>
      <c r="M886" s="133"/>
      <c r="O886" s="133"/>
      <c r="Q886" s="133"/>
    </row>
    <row r="887" spans="1:17">
      <c r="A887" s="127" t="s">
        <v>811</v>
      </c>
      <c r="B887" s="128" t="s">
        <v>1791</v>
      </c>
      <c r="C887" s="120" t="s">
        <v>1881</v>
      </c>
      <c r="D887" s="120" t="s">
        <v>2061</v>
      </c>
      <c r="E887" s="129">
        <v>0.80149999999999999</v>
      </c>
      <c r="F887" s="130">
        <v>1.96</v>
      </c>
      <c r="G887" s="131">
        <v>1</v>
      </c>
      <c r="H887" s="130">
        <v>0.8</v>
      </c>
      <c r="I887" s="133"/>
      <c r="K887" s="133"/>
      <c r="M887" s="133"/>
      <c r="O887" s="133"/>
      <c r="Q887" s="133"/>
    </row>
    <row r="888" spans="1:17">
      <c r="A888" s="127" t="s">
        <v>812</v>
      </c>
      <c r="B888" s="128" t="s">
        <v>1791</v>
      </c>
      <c r="C888" s="120" t="s">
        <v>1881</v>
      </c>
      <c r="D888" s="120" t="s">
        <v>2061</v>
      </c>
      <c r="E888" s="129">
        <v>0.98340000000000005</v>
      </c>
      <c r="F888" s="130">
        <v>2.95</v>
      </c>
      <c r="G888" s="131">
        <v>1</v>
      </c>
      <c r="H888" s="130">
        <v>0.8</v>
      </c>
      <c r="I888" s="133"/>
      <c r="K888" s="133"/>
      <c r="M888" s="133"/>
      <c r="O888" s="133"/>
      <c r="Q888" s="133"/>
    </row>
    <row r="889" spans="1:17">
      <c r="A889" s="127" t="s">
        <v>813</v>
      </c>
      <c r="B889" s="128" t="s">
        <v>1791</v>
      </c>
      <c r="C889" s="120" t="s">
        <v>1881</v>
      </c>
      <c r="D889" s="120" t="s">
        <v>2061</v>
      </c>
      <c r="E889" s="129">
        <v>1.5617000000000001</v>
      </c>
      <c r="F889" s="130">
        <v>5.92</v>
      </c>
      <c r="G889" s="131">
        <v>1</v>
      </c>
      <c r="H889" s="130">
        <v>0.95</v>
      </c>
      <c r="I889" s="133"/>
      <c r="K889" s="133"/>
      <c r="M889" s="133"/>
      <c r="O889" s="133"/>
      <c r="Q889" s="133"/>
    </row>
    <row r="890" spans="1:17">
      <c r="A890" s="127" t="s">
        <v>814</v>
      </c>
      <c r="B890" s="128" t="s">
        <v>1791</v>
      </c>
      <c r="C890" s="120" t="s">
        <v>1881</v>
      </c>
      <c r="D890" s="120" t="s">
        <v>2061</v>
      </c>
      <c r="E890" s="129">
        <v>2.7519999999999998</v>
      </c>
      <c r="F890" s="130">
        <v>11.77</v>
      </c>
      <c r="G890" s="131">
        <v>1</v>
      </c>
      <c r="H890" s="130">
        <v>0.95</v>
      </c>
      <c r="I890" s="133"/>
      <c r="K890" s="133"/>
      <c r="M890" s="133"/>
      <c r="O890" s="133"/>
      <c r="Q890" s="133"/>
    </row>
    <row r="891" spans="1:17">
      <c r="A891" s="127" t="s">
        <v>815</v>
      </c>
      <c r="B891" s="128" t="s">
        <v>1792</v>
      </c>
      <c r="C891" s="120" t="s">
        <v>1881</v>
      </c>
      <c r="D891" s="120" t="s">
        <v>2061</v>
      </c>
      <c r="E891" s="129">
        <v>0.95530000000000004</v>
      </c>
      <c r="F891" s="130">
        <v>2.0099999999999998</v>
      </c>
      <c r="G891" s="131">
        <v>1</v>
      </c>
      <c r="H891" s="130">
        <v>0.8</v>
      </c>
      <c r="I891" s="133"/>
      <c r="K891" s="133"/>
      <c r="M891" s="133"/>
      <c r="O891" s="133"/>
      <c r="Q891" s="133"/>
    </row>
    <row r="892" spans="1:17">
      <c r="A892" s="127" t="s">
        <v>816</v>
      </c>
      <c r="B892" s="128" t="s">
        <v>1792</v>
      </c>
      <c r="C892" s="120" t="s">
        <v>1881</v>
      </c>
      <c r="D892" s="120" t="s">
        <v>2061</v>
      </c>
      <c r="E892" s="129">
        <v>1.3628</v>
      </c>
      <c r="F892" s="130">
        <v>3.73</v>
      </c>
      <c r="G892" s="131">
        <v>1</v>
      </c>
      <c r="H892" s="130">
        <v>0.8</v>
      </c>
      <c r="I892" s="133"/>
      <c r="K892" s="133"/>
      <c r="M892" s="133"/>
      <c r="O892" s="133"/>
      <c r="Q892" s="133"/>
    </row>
    <row r="893" spans="1:17">
      <c r="A893" s="127" t="s">
        <v>817</v>
      </c>
      <c r="B893" s="128" t="s">
        <v>1792</v>
      </c>
      <c r="C893" s="120" t="s">
        <v>1881</v>
      </c>
      <c r="D893" s="120" t="s">
        <v>2061</v>
      </c>
      <c r="E893" s="129">
        <v>2.3936000000000002</v>
      </c>
      <c r="F893" s="130">
        <v>7.79</v>
      </c>
      <c r="G893" s="131">
        <v>1</v>
      </c>
      <c r="H893" s="130">
        <v>0.95</v>
      </c>
      <c r="I893" s="133"/>
      <c r="K893" s="133"/>
      <c r="M893" s="133"/>
      <c r="O893" s="133"/>
      <c r="Q893" s="133"/>
    </row>
    <row r="894" spans="1:17">
      <c r="A894" s="127" t="s">
        <v>818</v>
      </c>
      <c r="B894" s="128" t="s">
        <v>1792</v>
      </c>
      <c r="C894" s="120" t="s">
        <v>1881</v>
      </c>
      <c r="D894" s="120" t="s">
        <v>2061</v>
      </c>
      <c r="E894" s="129">
        <v>5.0538999999999996</v>
      </c>
      <c r="F894" s="130">
        <v>15.05</v>
      </c>
      <c r="G894" s="131">
        <v>1</v>
      </c>
      <c r="H894" s="130">
        <v>0.95</v>
      </c>
      <c r="I894" s="133"/>
      <c r="K894" s="133"/>
      <c r="M894" s="133"/>
      <c r="O894" s="133"/>
      <c r="Q894" s="133"/>
    </row>
    <row r="895" spans="1:17">
      <c r="A895" s="127" t="s">
        <v>819</v>
      </c>
      <c r="B895" s="128" t="s">
        <v>1793</v>
      </c>
      <c r="C895" s="120" t="s">
        <v>1881</v>
      </c>
      <c r="D895" s="120" t="s">
        <v>2061</v>
      </c>
      <c r="E895" s="129">
        <v>0.98219999999999996</v>
      </c>
      <c r="F895" s="130">
        <v>1.92</v>
      </c>
      <c r="G895" s="131">
        <v>1</v>
      </c>
      <c r="H895" s="130">
        <v>0.8</v>
      </c>
      <c r="I895" s="133"/>
      <c r="K895" s="133"/>
      <c r="M895" s="133"/>
      <c r="O895" s="133"/>
      <c r="Q895" s="133"/>
    </row>
    <row r="896" spans="1:17">
      <c r="A896" s="127" t="s">
        <v>820</v>
      </c>
      <c r="B896" s="128" t="s">
        <v>1793</v>
      </c>
      <c r="C896" s="120" t="s">
        <v>1881</v>
      </c>
      <c r="D896" s="120" t="s">
        <v>2061</v>
      </c>
      <c r="E896" s="129">
        <v>1.2826</v>
      </c>
      <c r="F896" s="130">
        <v>2.62</v>
      </c>
      <c r="G896" s="131">
        <v>1</v>
      </c>
      <c r="H896" s="130">
        <v>0.8</v>
      </c>
      <c r="I896" s="133"/>
      <c r="K896" s="133"/>
      <c r="M896" s="133"/>
      <c r="O896" s="133"/>
      <c r="Q896" s="133"/>
    </row>
    <row r="897" spans="1:17">
      <c r="A897" s="127" t="s">
        <v>821</v>
      </c>
      <c r="B897" s="128" t="s">
        <v>1793</v>
      </c>
      <c r="C897" s="120" t="s">
        <v>1881</v>
      </c>
      <c r="D897" s="120" t="s">
        <v>2061</v>
      </c>
      <c r="E897" s="129">
        <v>2.2010999999999998</v>
      </c>
      <c r="F897" s="130">
        <v>5.41</v>
      </c>
      <c r="G897" s="131">
        <v>1</v>
      </c>
      <c r="H897" s="130">
        <v>0.95</v>
      </c>
      <c r="I897" s="133"/>
      <c r="K897" s="133"/>
      <c r="M897" s="133"/>
      <c r="O897" s="133"/>
      <c r="Q897" s="133"/>
    </row>
    <row r="898" spans="1:17">
      <c r="A898" s="127" t="s">
        <v>822</v>
      </c>
      <c r="B898" s="128" t="s">
        <v>1793</v>
      </c>
      <c r="C898" s="120" t="s">
        <v>1881</v>
      </c>
      <c r="D898" s="120" t="s">
        <v>2061</v>
      </c>
      <c r="E898" s="129">
        <v>4.2804000000000002</v>
      </c>
      <c r="F898" s="130">
        <v>11.75</v>
      </c>
      <c r="G898" s="131">
        <v>1</v>
      </c>
      <c r="H898" s="130">
        <v>0.95</v>
      </c>
      <c r="I898" s="133"/>
      <c r="K898" s="133"/>
      <c r="M898" s="133"/>
      <c r="O898" s="133"/>
      <c r="Q898" s="133"/>
    </row>
    <row r="899" spans="1:17">
      <c r="A899" s="127" t="s">
        <v>823</v>
      </c>
      <c r="B899" s="128" t="s">
        <v>1546</v>
      </c>
      <c r="C899" s="120" t="s">
        <v>1881</v>
      </c>
      <c r="D899" s="120" t="s">
        <v>2061</v>
      </c>
      <c r="E899" s="129">
        <v>0.71419999999999995</v>
      </c>
      <c r="F899" s="130">
        <v>2.64</v>
      </c>
      <c r="G899" s="131">
        <v>1</v>
      </c>
      <c r="H899" s="130">
        <v>0.8</v>
      </c>
      <c r="I899" s="133"/>
      <c r="K899" s="133"/>
      <c r="M899" s="133"/>
      <c r="O899" s="133"/>
      <c r="Q899" s="133"/>
    </row>
    <row r="900" spans="1:17">
      <c r="A900" s="127" t="s">
        <v>824</v>
      </c>
      <c r="B900" s="128" t="s">
        <v>1546</v>
      </c>
      <c r="C900" s="120" t="s">
        <v>1881</v>
      </c>
      <c r="D900" s="120" t="s">
        <v>2061</v>
      </c>
      <c r="E900" s="129">
        <v>0.86860000000000004</v>
      </c>
      <c r="F900" s="130">
        <v>3.33</v>
      </c>
      <c r="G900" s="131">
        <v>1</v>
      </c>
      <c r="H900" s="130">
        <v>0.8</v>
      </c>
      <c r="I900" s="133"/>
      <c r="K900" s="133"/>
      <c r="M900" s="133"/>
      <c r="O900" s="133"/>
      <c r="Q900" s="133"/>
    </row>
    <row r="901" spans="1:17">
      <c r="A901" s="127" t="s">
        <v>825</v>
      </c>
      <c r="B901" s="128" t="s">
        <v>1546</v>
      </c>
      <c r="C901" s="120" t="s">
        <v>1881</v>
      </c>
      <c r="D901" s="120" t="s">
        <v>2061</v>
      </c>
      <c r="E901" s="129">
        <v>1.3230999999999999</v>
      </c>
      <c r="F901" s="130">
        <v>5.71</v>
      </c>
      <c r="G901" s="131">
        <v>1</v>
      </c>
      <c r="H901" s="130">
        <v>0.95</v>
      </c>
      <c r="I901" s="133"/>
      <c r="K901" s="133"/>
      <c r="M901" s="133"/>
      <c r="O901" s="133"/>
      <c r="Q901" s="133"/>
    </row>
    <row r="902" spans="1:17">
      <c r="A902" s="127" t="s">
        <v>826</v>
      </c>
      <c r="B902" s="128" t="s">
        <v>1546</v>
      </c>
      <c r="C902" s="120" t="s">
        <v>1881</v>
      </c>
      <c r="D902" s="120" t="s">
        <v>2061</v>
      </c>
      <c r="E902" s="129">
        <v>2.3570000000000002</v>
      </c>
      <c r="F902" s="130">
        <v>9.67</v>
      </c>
      <c r="G902" s="131">
        <v>1</v>
      </c>
      <c r="H902" s="130">
        <v>0.95</v>
      </c>
      <c r="I902" s="133"/>
      <c r="K902" s="133"/>
      <c r="M902" s="133"/>
      <c r="O902" s="133"/>
      <c r="Q902" s="133"/>
    </row>
    <row r="903" spans="1:17">
      <c r="A903" s="127" t="s">
        <v>827</v>
      </c>
      <c r="B903" s="128" t="s">
        <v>1547</v>
      </c>
      <c r="C903" s="120" t="s">
        <v>1881</v>
      </c>
      <c r="D903" s="120" t="s">
        <v>2061</v>
      </c>
      <c r="E903" s="129">
        <v>0.53449999999999998</v>
      </c>
      <c r="F903" s="130">
        <v>2.4900000000000002</v>
      </c>
      <c r="G903" s="131">
        <v>1</v>
      </c>
      <c r="H903" s="130">
        <v>0.8</v>
      </c>
      <c r="I903" s="133"/>
      <c r="K903" s="133"/>
      <c r="M903" s="133"/>
      <c r="O903" s="133"/>
      <c r="Q903" s="133"/>
    </row>
    <row r="904" spans="1:17">
      <c r="A904" s="127" t="s">
        <v>828</v>
      </c>
      <c r="B904" s="128" t="s">
        <v>1547</v>
      </c>
      <c r="C904" s="120" t="s">
        <v>1881</v>
      </c>
      <c r="D904" s="120" t="s">
        <v>2061</v>
      </c>
      <c r="E904" s="129">
        <v>0.69489999999999996</v>
      </c>
      <c r="F904" s="130">
        <v>3.44</v>
      </c>
      <c r="G904" s="131">
        <v>1</v>
      </c>
      <c r="H904" s="130">
        <v>0.8</v>
      </c>
      <c r="I904" s="133"/>
      <c r="K904" s="133"/>
      <c r="M904" s="133"/>
      <c r="O904" s="133"/>
      <c r="Q904" s="133"/>
    </row>
    <row r="905" spans="1:17">
      <c r="A905" s="127" t="s">
        <v>829</v>
      </c>
      <c r="B905" s="128" t="s">
        <v>1547</v>
      </c>
      <c r="C905" s="120" t="s">
        <v>1881</v>
      </c>
      <c r="D905" s="120" t="s">
        <v>2061</v>
      </c>
      <c r="E905" s="129">
        <v>1.1560999999999999</v>
      </c>
      <c r="F905" s="130">
        <v>5.4</v>
      </c>
      <c r="G905" s="131">
        <v>1</v>
      </c>
      <c r="H905" s="130">
        <v>0.95</v>
      </c>
      <c r="I905" s="133"/>
      <c r="K905" s="133"/>
      <c r="M905" s="133"/>
      <c r="O905" s="133"/>
      <c r="Q905" s="133"/>
    </row>
    <row r="906" spans="1:17">
      <c r="A906" s="127" t="s">
        <v>830</v>
      </c>
      <c r="B906" s="128" t="s">
        <v>1547</v>
      </c>
      <c r="C906" s="120" t="s">
        <v>1881</v>
      </c>
      <c r="D906" s="120" t="s">
        <v>2061</v>
      </c>
      <c r="E906" s="129">
        <v>2.028</v>
      </c>
      <c r="F906" s="130">
        <v>10.57</v>
      </c>
      <c r="G906" s="131">
        <v>1</v>
      </c>
      <c r="H906" s="130">
        <v>0.95</v>
      </c>
      <c r="I906" s="133"/>
      <c r="K906" s="133"/>
      <c r="M906" s="133"/>
      <c r="O906" s="133"/>
      <c r="Q906" s="133"/>
    </row>
    <row r="907" spans="1:17">
      <c r="A907" s="127" t="s">
        <v>831</v>
      </c>
      <c r="B907" s="128" t="s">
        <v>1794</v>
      </c>
      <c r="C907" s="120" t="s">
        <v>1881</v>
      </c>
      <c r="D907" s="120" t="s">
        <v>2061</v>
      </c>
      <c r="E907" s="129">
        <v>0.5161</v>
      </c>
      <c r="F907" s="130">
        <v>1.62</v>
      </c>
      <c r="G907" s="131">
        <v>1</v>
      </c>
      <c r="H907" s="130">
        <v>0.8</v>
      </c>
      <c r="I907" s="133"/>
      <c r="K907" s="133"/>
      <c r="M907" s="133"/>
      <c r="O907" s="133"/>
      <c r="Q907" s="133"/>
    </row>
    <row r="908" spans="1:17">
      <c r="A908" s="127" t="s">
        <v>832</v>
      </c>
      <c r="B908" s="128" t="s">
        <v>1794</v>
      </c>
      <c r="C908" s="120" t="s">
        <v>1881</v>
      </c>
      <c r="D908" s="120" t="s">
        <v>2061</v>
      </c>
      <c r="E908" s="129">
        <v>0.61899999999999999</v>
      </c>
      <c r="F908" s="130">
        <v>2.15</v>
      </c>
      <c r="G908" s="131">
        <v>1</v>
      </c>
      <c r="H908" s="130">
        <v>0.8</v>
      </c>
      <c r="I908" s="133"/>
      <c r="K908" s="133"/>
      <c r="M908" s="133"/>
      <c r="O908" s="133"/>
      <c r="Q908" s="133"/>
    </row>
    <row r="909" spans="1:17">
      <c r="A909" s="127" t="s">
        <v>833</v>
      </c>
      <c r="B909" s="128" t="s">
        <v>1794</v>
      </c>
      <c r="C909" s="120" t="s">
        <v>1881</v>
      </c>
      <c r="D909" s="120" t="s">
        <v>2061</v>
      </c>
      <c r="E909" s="129">
        <v>0.92930000000000001</v>
      </c>
      <c r="F909" s="130">
        <v>3.62</v>
      </c>
      <c r="G909" s="131">
        <v>1</v>
      </c>
      <c r="H909" s="130">
        <v>0.95</v>
      </c>
      <c r="I909" s="133"/>
      <c r="K909" s="133"/>
      <c r="M909" s="133"/>
      <c r="O909" s="133"/>
      <c r="Q909" s="133"/>
    </row>
    <row r="910" spans="1:17">
      <c r="A910" s="127" t="s">
        <v>834</v>
      </c>
      <c r="B910" s="128" t="s">
        <v>1794</v>
      </c>
      <c r="C910" s="120" t="s">
        <v>1881</v>
      </c>
      <c r="D910" s="120" t="s">
        <v>2061</v>
      </c>
      <c r="E910" s="129">
        <v>1.9011</v>
      </c>
      <c r="F910" s="130">
        <v>6.64</v>
      </c>
      <c r="G910" s="131">
        <v>1</v>
      </c>
      <c r="H910" s="130">
        <v>0.95</v>
      </c>
      <c r="I910" s="133"/>
      <c r="K910" s="133"/>
      <c r="M910" s="133"/>
      <c r="O910" s="133"/>
      <c r="Q910" s="133"/>
    </row>
    <row r="911" spans="1:17">
      <c r="A911" s="127" t="s">
        <v>1626</v>
      </c>
      <c r="B911" s="128" t="s">
        <v>1795</v>
      </c>
      <c r="C911" s="120" t="s">
        <v>836</v>
      </c>
      <c r="D911" s="120" t="s">
        <v>836</v>
      </c>
      <c r="E911" s="129">
        <v>0.59019999999999995</v>
      </c>
      <c r="F911" s="130">
        <v>2.46</v>
      </c>
      <c r="G911" s="131">
        <v>1</v>
      </c>
      <c r="H911" s="130">
        <v>0.8</v>
      </c>
      <c r="I911" s="133"/>
      <c r="K911" s="133"/>
      <c r="M911" s="133"/>
      <c r="O911" s="133"/>
      <c r="Q911" s="133"/>
    </row>
    <row r="912" spans="1:17">
      <c r="A912" s="127" t="s">
        <v>1627</v>
      </c>
      <c r="B912" s="128" t="s">
        <v>1795</v>
      </c>
      <c r="C912" s="120" t="s">
        <v>836</v>
      </c>
      <c r="D912" s="120" t="s">
        <v>836</v>
      </c>
      <c r="E912" s="129">
        <v>0.70779999999999998</v>
      </c>
      <c r="F912" s="130">
        <v>2.94</v>
      </c>
      <c r="G912" s="131">
        <v>1</v>
      </c>
      <c r="H912" s="130">
        <v>0.8</v>
      </c>
      <c r="I912" s="133"/>
      <c r="K912" s="133"/>
      <c r="M912" s="133"/>
      <c r="O912" s="133"/>
      <c r="Q912" s="133"/>
    </row>
    <row r="913" spans="1:17">
      <c r="A913" s="127" t="s">
        <v>1628</v>
      </c>
      <c r="B913" s="128" t="s">
        <v>1795</v>
      </c>
      <c r="C913" s="120" t="s">
        <v>836</v>
      </c>
      <c r="D913" s="120" t="s">
        <v>836</v>
      </c>
      <c r="E913" s="129">
        <v>1.1368</v>
      </c>
      <c r="F913" s="130">
        <v>5.07</v>
      </c>
      <c r="G913" s="131">
        <v>1</v>
      </c>
      <c r="H913" s="130">
        <v>0.95</v>
      </c>
      <c r="I913" s="133"/>
      <c r="K913" s="133"/>
      <c r="M913" s="133"/>
      <c r="O913" s="133"/>
      <c r="Q913" s="133"/>
    </row>
    <row r="914" spans="1:17">
      <c r="A914" s="127" t="s">
        <v>1629</v>
      </c>
      <c r="B914" s="128" t="s">
        <v>1795</v>
      </c>
      <c r="C914" s="120" t="s">
        <v>836</v>
      </c>
      <c r="D914" s="120" t="s">
        <v>836</v>
      </c>
      <c r="E914" s="129">
        <v>2.8721999999999999</v>
      </c>
      <c r="F914" s="130">
        <v>9.08</v>
      </c>
      <c r="G914" s="131">
        <v>1</v>
      </c>
      <c r="H914" s="130">
        <v>0.95</v>
      </c>
      <c r="I914" s="133"/>
      <c r="K914" s="133"/>
      <c r="M914" s="133"/>
      <c r="O914" s="133"/>
      <c r="Q914" s="133"/>
    </row>
    <row r="915" spans="1:17">
      <c r="A915" s="127" t="s">
        <v>835</v>
      </c>
      <c r="B915" s="128" t="s">
        <v>1796</v>
      </c>
      <c r="C915" s="120" t="s">
        <v>836</v>
      </c>
      <c r="D915" s="120" t="s">
        <v>836</v>
      </c>
      <c r="E915" s="129">
        <v>0.58260000000000001</v>
      </c>
      <c r="F915" s="130">
        <v>2.74</v>
      </c>
      <c r="G915" s="131">
        <v>1</v>
      </c>
      <c r="H915" s="130">
        <v>0.8</v>
      </c>
      <c r="I915" s="133"/>
      <c r="K915" s="133"/>
      <c r="M915" s="133"/>
      <c r="O915" s="133"/>
      <c r="Q915" s="133"/>
    </row>
    <row r="916" spans="1:17">
      <c r="A916" s="127" t="s">
        <v>837</v>
      </c>
      <c r="B916" s="128" t="s">
        <v>1796</v>
      </c>
      <c r="C916" s="120" t="s">
        <v>836</v>
      </c>
      <c r="D916" s="120" t="s">
        <v>836</v>
      </c>
      <c r="E916" s="129">
        <v>0.72619999999999996</v>
      </c>
      <c r="F916" s="130">
        <v>3.49</v>
      </c>
      <c r="G916" s="131">
        <v>1</v>
      </c>
      <c r="H916" s="130">
        <v>0.8</v>
      </c>
      <c r="I916" s="133"/>
      <c r="K916" s="133"/>
      <c r="M916" s="133"/>
      <c r="O916" s="133"/>
      <c r="Q916" s="133"/>
    </row>
    <row r="917" spans="1:17">
      <c r="A917" s="127" t="s">
        <v>838</v>
      </c>
      <c r="B917" s="128" t="s">
        <v>1796</v>
      </c>
      <c r="C917" s="120" t="s">
        <v>836</v>
      </c>
      <c r="D917" s="120" t="s">
        <v>836</v>
      </c>
      <c r="E917" s="129">
        <v>0.997</v>
      </c>
      <c r="F917" s="130">
        <v>4.71</v>
      </c>
      <c r="G917" s="131">
        <v>1</v>
      </c>
      <c r="H917" s="130">
        <v>0.95</v>
      </c>
      <c r="I917" s="133"/>
      <c r="K917" s="133"/>
      <c r="M917" s="133"/>
      <c r="O917" s="133"/>
      <c r="Q917" s="133"/>
    </row>
    <row r="918" spans="1:17">
      <c r="A918" s="127" t="s">
        <v>839</v>
      </c>
      <c r="B918" s="128" t="s">
        <v>1796</v>
      </c>
      <c r="C918" s="120" t="s">
        <v>836</v>
      </c>
      <c r="D918" s="120" t="s">
        <v>836</v>
      </c>
      <c r="E918" s="129">
        <v>2.0834000000000001</v>
      </c>
      <c r="F918" s="130">
        <v>7.48</v>
      </c>
      <c r="G918" s="131">
        <v>1</v>
      </c>
      <c r="H918" s="130">
        <v>0.95</v>
      </c>
      <c r="I918" s="133"/>
      <c r="K918" s="133"/>
      <c r="M918" s="133"/>
      <c r="O918" s="133"/>
      <c r="Q918" s="133"/>
    </row>
    <row r="919" spans="1:17">
      <c r="A919" s="127" t="s">
        <v>840</v>
      </c>
      <c r="B919" s="128" t="s">
        <v>1797</v>
      </c>
      <c r="C919" s="120" t="s">
        <v>836</v>
      </c>
      <c r="D919" s="120" t="s">
        <v>836</v>
      </c>
      <c r="E919" s="129">
        <v>0.58340000000000003</v>
      </c>
      <c r="F919" s="130">
        <v>2.0699999999999998</v>
      </c>
      <c r="G919" s="131">
        <v>1</v>
      </c>
      <c r="H919" s="130">
        <v>0.8</v>
      </c>
      <c r="I919" s="133"/>
      <c r="K919" s="133"/>
      <c r="M919" s="133"/>
      <c r="O919" s="133"/>
      <c r="Q919" s="133"/>
    </row>
    <row r="920" spans="1:17">
      <c r="A920" s="127" t="s">
        <v>841</v>
      </c>
      <c r="B920" s="128" t="s">
        <v>1797</v>
      </c>
      <c r="C920" s="120" t="s">
        <v>836</v>
      </c>
      <c r="D920" s="120" t="s">
        <v>836</v>
      </c>
      <c r="E920" s="129">
        <v>0.6099</v>
      </c>
      <c r="F920" s="130">
        <v>2.29</v>
      </c>
      <c r="G920" s="131">
        <v>1</v>
      </c>
      <c r="H920" s="130">
        <v>0.8</v>
      </c>
      <c r="I920" s="133"/>
      <c r="K920" s="133"/>
      <c r="M920" s="133"/>
      <c r="O920" s="133"/>
      <c r="Q920" s="133"/>
    </row>
    <row r="921" spans="1:17">
      <c r="A921" s="127" t="s">
        <v>842</v>
      </c>
      <c r="B921" s="128" t="s">
        <v>1797</v>
      </c>
      <c r="C921" s="120" t="s">
        <v>836</v>
      </c>
      <c r="D921" s="120" t="s">
        <v>836</v>
      </c>
      <c r="E921" s="129">
        <v>0.83230000000000004</v>
      </c>
      <c r="F921" s="130">
        <v>3.63</v>
      </c>
      <c r="G921" s="131">
        <v>1</v>
      </c>
      <c r="H921" s="130">
        <v>0.95</v>
      </c>
      <c r="I921" s="133"/>
      <c r="K921" s="133"/>
      <c r="M921" s="133"/>
      <c r="O921" s="133"/>
      <c r="Q921" s="133"/>
    </row>
    <row r="922" spans="1:17">
      <c r="A922" s="127" t="s">
        <v>843</v>
      </c>
      <c r="B922" s="128" t="s">
        <v>1797</v>
      </c>
      <c r="C922" s="120" t="s">
        <v>836</v>
      </c>
      <c r="D922" s="120" t="s">
        <v>836</v>
      </c>
      <c r="E922" s="129">
        <v>1.3985000000000001</v>
      </c>
      <c r="F922" s="130">
        <v>5.08</v>
      </c>
      <c r="G922" s="131">
        <v>1</v>
      </c>
      <c r="H922" s="130">
        <v>0.95</v>
      </c>
      <c r="I922" s="133"/>
      <c r="K922" s="133"/>
      <c r="M922" s="133"/>
      <c r="O922" s="133"/>
      <c r="Q922" s="133"/>
    </row>
    <row r="923" spans="1:17">
      <c r="A923" s="127" t="s">
        <v>844</v>
      </c>
      <c r="B923" s="128" t="s">
        <v>1798</v>
      </c>
      <c r="C923" s="120" t="s">
        <v>836</v>
      </c>
      <c r="D923" s="120" t="s">
        <v>836</v>
      </c>
      <c r="E923" s="129">
        <v>0.39219999999999999</v>
      </c>
      <c r="F923" s="130">
        <v>2.21</v>
      </c>
      <c r="G923" s="131">
        <v>1</v>
      </c>
      <c r="H923" s="130">
        <v>0.8</v>
      </c>
      <c r="I923" s="133"/>
      <c r="K923" s="133"/>
      <c r="M923" s="133"/>
      <c r="O923" s="133"/>
      <c r="Q923" s="133"/>
    </row>
    <row r="924" spans="1:17">
      <c r="A924" s="127" t="s">
        <v>845</v>
      </c>
      <c r="B924" s="128" t="s">
        <v>1798</v>
      </c>
      <c r="C924" s="120" t="s">
        <v>836</v>
      </c>
      <c r="D924" s="120" t="s">
        <v>836</v>
      </c>
      <c r="E924" s="129">
        <v>0.46889999999999998</v>
      </c>
      <c r="F924" s="130">
        <v>2.4900000000000002</v>
      </c>
      <c r="G924" s="131">
        <v>1</v>
      </c>
      <c r="H924" s="130">
        <v>0.8</v>
      </c>
      <c r="I924" s="133"/>
      <c r="K924" s="133"/>
      <c r="M924" s="133"/>
      <c r="O924" s="133"/>
      <c r="Q924" s="133"/>
    </row>
    <row r="925" spans="1:17">
      <c r="A925" s="127" t="s">
        <v>846</v>
      </c>
      <c r="B925" s="128" t="s">
        <v>1798</v>
      </c>
      <c r="C925" s="120" t="s">
        <v>836</v>
      </c>
      <c r="D925" s="120" t="s">
        <v>836</v>
      </c>
      <c r="E925" s="129">
        <v>0.79279999999999995</v>
      </c>
      <c r="F925" s="130">
        <v>3.43</v>
      </c>
      <c r="G925" s="131">
        <v>1</v>
      </c>
      <c r="H925" s="130">
        <v>0.95</v>
      </c>
      <c r="I925" s="133"/>
      <c r="K925" s="133"/>
      <c r="M925" s="133"/>
      <c r="O925" s="133"/>
      <c r="Q925" s="133"/>
    </row>
    <row r="926" spans="1:17">
      <c r="A926" s="127" t="s">
        <v>847</v>
      </c>
      <c r="B926" s="128" t="s">
        <v>1798</v>
      </c>
      <c r="C926" s="120" t="s">
        <v>836</v>
      </c>
      <c r="D926" s="120" t="s">
        <v>836</v>
      </c>
      <c r="E926" s="129">
        <v>2.4428000000000001</v>
      </c>
      <c r="F926" s="130">
        <v>6.5</v>
      </c>
      <c r="G926" s="131">
        <v>1</v>
      </c>
      <c r="H926" s="130">
        <v>0.95</v>
      </c>
      <c r="I926" s="133"/>
      <c r="K926" s="133"/>
      <c r="M926" s="133"/>
      <c r="O926" s="133"/>
      <c r="Q926" s="133"/>
    </row>
    <row r="927" spans="1:17">
      <c r="A927" s="127" t="s">
        <v>1630</v>
      </c>
      <c r="B927" s="128" t="s">
        <v>1799</v>
      </c>
      <c r="C927" s="120" t="s">
        <v>836</v>
      </c>
      <c r="D927" s="120" t="s">
        <v>836</v>
      </c>
      <c r="E927" s="129">
        <v>0.55079999999999996</v>
      </c>
      <c r="F927" s="130">
        <v>1.27</v>
      </c>
      <c r="G927" s="131">
        <v>1</v>
      </c>
      <c r="H927" s="130">
        <v>0.8</v>
      </c>
      <c r="I927" s="133"/>
      <c r="K927" s="133"/>
      <c r="M927" s="133"/>
      <c r="O927" s="133"/>
      <c r="Q927" s="133"/>
    </row>
    <row r="928" spans="1:17">
      <c r="A928" s="127" t="s">
        <v>1631</v>
      </c>
      <c r="B928" s="128" t="s">
        <v>1799</v>
      </c>
      <c r="C928" s="120" t="s">
        <v>836</v>
      </c>
      <c r="D928" s="120" t="s">
        <v>836</v>
      </c>
      <c r="E928" s="129">
        <v>0.6956</v>
      </c>
      <c r="F928" s="130">
        <v>1.64</v>
      </c>
      <c r="G928" s="131">
        <v>1</v>
      </c>
      <c r="H928" s="130">
        <v>0.8</v>
      </c>
      <c r="I928" s="133"/>
      <c r="K928" s="133"/>
      <c r="M928" s="133"/>
      <c r="O928" s="133"/>
      <c r="Q928" s="133"/>
    </row>
    <row r="929" spans="1:17">
      <c r="A929" s="127" t="s">
        <v>1632</v>
      </c>
      <c r="B929" s="128" t="s">
        <v>1799</v>
      </c>
      <c r="C929" s="120" t="s">
        <v>836</v>
      </c>
      <c r="D929" s="120" t="s">
        <v>836</v>
      </c>
      <c r="E929" s="129">
        <v>1.0503</v>
      </c>
      <c r="F929" s="130">
        <v>2.79</v>
      </c>
      <c r="G929" s="131">
        <v>1</v>
      </c>
      <c r="H929" s="130">
        <v>0.95</v>
      </c>
      <c r="I929" s="133"/>
      <c r="K929" s="133"/>
      <c r="M929" s="133"/>
      <c r="O929" s="133"/>
      <c r="Q929" s="133"/>
    </row>
    <row r="930" spans="1:17">
      <c r="A930" s="127" t="s">
        <v>1633</v>
      </c>
      <c r="B930" s="128" t="s">
        <v>1799</v>
      </c>
      <c r="C930" s="120" t="s">
        <v>836</v>
      </c>
      <c r="D930" s="120" t="s">
        <v>836</v>
      </c>
      <c r="E930" s="129">
        <v>2.5714999999999999</v>
      </c>
      <c r="F930" s="130">
        <v>6.98</v>
      </c>
      <c r="G930" s="131">
        <v>1</v>
      </c>
      <c r="H930" s="130">
        <v>0.95</v>
      </c>
      <c r="I930" s="133"/>
      <c r="K930" s="133"/>
      <c r="M930" s="133"/>
      <c r="O930" s="133"/>
      <c r="Q930" s="133"/>
    </row>
    <row r="931" spans="1:17">
      <c r="A931" s="127" t="s">
        <v>1634</v>
      </c>
      <c r="B931" s="128" t="s">
        <v>1800</v>
      </c>
      <c r="C931" s="120" t="s">
        <v>836</v>
      </c>
      <c r="D931" s="120" t="s">
        <v>836</v>
      </c>
      <c r="E931" s="129">
        <v>0.73119999999999996</v>
      </c>
      <c r="F931" s="130">
        <v>1.84</v>
      </c>
      <c r="G931" s="131">
        <v>1</v>
      </c>
      <c r="H931" s="130">
        <v>0.8</v>
      </c>
      <c r="I931" s="133"/>
      <c r="K931" s="133"/>
      <c r="M931" s="133"/>
      <c r="O931" s="133"/>
      <c r="Q931" s="133"/>
    </row>
    <row r="932" spans="1:17">
      <c r="A932" s="127" t="s">
        <v>1635</v>
      </c>
      <c r="B932" s="128" t="s">
        <v>1800</v>
      </c>
      <c r="C932" s="120" t="s">
        <v>836</v>
      </c>
      <c r="D932" s="120" t="s">
        <v>836</v>
      </c>
      <c r="E932" s="129">
        <v>0.99909999999999999</v>
      </c>
      <c r="F932" s="130">
        <v>2.3199999999999998</v>
      </c>
      <c r="G932" s="131">
        <v>1</v>
      </c>
      <c r="H932" s="130">
        <v>0.8</v>
      </c>
      <c r="I932" s="133"/>
      <c r="K932" s="133"/>
      <c r="M932" s="133"/>
      <c r="O932" s="133"/>
      <c r="Q932" s="133"/>
    </row>
    <row r="933" spans="1:17">
      <c r="A933" s="127" t="s">
        <v>1636</v>
      </c>
      <c r="B933" s="128" t="s">
        <v>1800</v>
      </c>
      <c r="C933" s="120" t="s">
        <v>836</v>
      </c>
      <c r="D933" s="120" t="s">
        <v>836</v>
      </c>
      <c r="E933" s="129">
        <v>1.6346000000000001</v>
      </c>
      <c r="F933" s="130">
        <v>4.21</v>
      </c>
      <c r="G933" s="131">
        <v>1</v>
      </c>
      <c r="H933" s="130">
        <v>0.95</v>
      </c>
      <c r="I933" s="133"/>
      <c r="K933" s="133"/>
      <c r="M933" s="133"/>
      <c r="O933" s="133"/>
      <c r="Q933" s="133"/>
    </row>
    <row r="934" spans="1:17">
      <c r="A934" s="127" t="s">
        <v>1637</v>
      </c>
      <c r="B934" s="128" t="s">
        <v>1800</v>
      </c>
      <c r="C934" s="120" t="s">
        <v>836</v>
      </c>
      <c r="D934" s="120" t="s">
        <v>836</v>
      </c>
      <c r="E934" s="129">
        <v>2.9058999999999999</v>
      </c>
      <c r="F934" s="130">
        <v>8.23</v>
      </c>
      <c r="G934" s="131">
        <v>1</v>
      </c>
      <c r="H934" s="130">
        <v>0.95</v>
      </c>
      <c r="I934" s="133"/>
      <c r="K934" s="133"/>
      <c r="M934" s="133"/>
      <c r="O934" s="133"/>
      <c r="Q934" s="133"/>
    </row>
    <row r="935" spans="1:17">
      <c r="A935" s="127" t="s">
        <v>1638</v>
      </c>
      <c r="B935" s="128" t="s">
        <v>1801</v>
      </c>
      <c r="C935" s="120" t="s">
        <v>836</v>
      </c>
      <c r="D935" s="120" t="s">
        <v>836</v>
      </c>
      <c r="E935" s="129">
        <v>0.50019999999999998</v>
      </c>
      <c r="F935" s="130">
        <v>1.87</v>
      </c>
      <c r="G935" s="131">
        <v>1</v>
      </c>
      <c r="H935" s="130">
        <v>0.8</v>
      </c>
      <c r="I935" s="133"/>
      <c r="K935" s="133"/>
      <c r="M935" s="133"/>
      <c r="O935" s="133"/>
      <c r="Q935" s="133"/>
    </row>
    <row r="936" spans="1:17">
      <c r="A936" s="127" t="s">
        <v>1639</v>
      </c>
      <c r="B936" s="128" t="s">
        <v>1801</v>
      </c>
      <c r="C936" s="120" t="s">
        <v>836</v>
      </c>
      <c r="D936" s="120" t="s">
        <v>836</v>
      </c>
      <c r="E936" s="129">
        <v>0.96970000000000001</v>
      </c>
      <c r="F936" s="130">
        <v>2.57</v>
      </c>
      <c r="G936" s="131">
        <v>1</v>
      </c>
      <c r="H936" s="130">
        <v>0.8</v>
      </c>
      <c r="I936" s="133"/>
      <c r="K936" s="133"/>
      <c r="M936" s="133"/>
      <c r="O936" s="133"/>
      <c r="Q936" s="133"/>
    </row>
    <row r="937" spans="1:17">
      <c r="A937" s="127" t="s">
        <v>1640</v>
      </c>
      <c r="B937" s="128" t="s">
        <v>1801</v>
      </c>
      <c r="C937" s="120" t="s">
        <v>836</v>
      </c>
      <c r="D937" s="120" t="s">
        <v>836</v>
      </c>
      <c r="E937" s="129">
        <v>1.6466000000000001</v>
      </c>
      <c r="F937" s="130">
        <v>4.6399999999999997</v>
      </c>
      <c r="G937" s="131">
        <v>1</v>
      </c>
      <c r="H937" s="130">
        <v>0.95</v>
      </c>
      <c r="I937" s="133"/>
      <c r="K937" s="133"/>
      <c r="M937" s="133"/>
      <c r="O937" s="133"/>
      <c r="Q937" s="133"/>
    </row>
    <row r="938" spans="1:17">
      <c r="A938" s="127" t="s">
        <v>1641</v>
      </c>
      <c r="B938" s="128" t="s">
        <v>1801</v>
      </c>
      <c r="C938" s="120" t="s">
        <v>836</v>
      </c>
      <c r="D938" s="120" t="s">
        <v>836</v>
      </c>
      <c r="E938" s="129">
        <v>3.7103999999999999</v>
      </c>
      <c r="F938" s="130">
        <v>9.6</v>
      </c>
      <c r="G938" s="131">
        <v>1</v>
      </c>
      <c r="H938" s="130">
        <v>0.95</v>
      </c>
      <c r="I938" s="133"/>
      <c r="K938" s="133"/>
      <c r="M938" s="133"/>
      <c r="O938" s="133"/>
      <c r="Q938" s="133"/>
    </row>
    <row r="939" spans="1:17">
      <c r="A939" s="127" t="s">
        <v>848</v>
      </c>
      <c r="B939" s="128" t="s">
        <v>1548</v>
      </c>
      <c r="C939" s="120" t="s">
        <v>836</v>
      </c>
      <c r="D939" s="120" t="s">
        <v>836</v>
      </c>
      <c r="E939" s="129">
        <v>0.34620000000000001</v>
      </c>
      <c r="F939" s="130">
        <v>2</v>
      </c>
      <c r="G939" s="131">
        <v>1</v>
      </c>
      <c r="H939" s="130">
        <v>0.8</v>
      </c>
      <c r="I939" s="133"/>
      <c r="K939" s="133"/>
      <c r="M939" s="133"/>
      <c r="O939" s="133"/>
      <c r="Q939" s="133"/>
    </row>
    <row r="940" spans="1:17">
      <c r="A940" s="127" t="s">
        <v>849</v>
      </c>
      <c r="B940" s="128" t="s">
        <v>1548</v>
      </c>
      <c r="C940" s="120" t="s">
        <v>836</v>
      </c>
      <c r="D940" s="120" t="s">
        <v>836</v>
      </c>
      <c r="E940" s="129">
        <v>0.3926</v>
      </c>
      <c r="F940" s="130">
        <v>2.2599999999999998</v>
      </c>
      <c r="G940" s="131">
        <v>1</v>
      </c>
      <c r="H940" s="130">
        <v>0.8</v>
      </c>
      <c r="I940" s="133"/>
      <c r="K940" s="133"/>
      <c r="M940" s="133"/>
      <c r="O940" s="133"/>
      <c r="Q940" s="133"/>
    </row>
    <row r="941" spans="1:17">
      <c r="A941" s="127" t="s">
        <v>850</v>
      </c>
      <c r="B941" s="128" t="s">
        <v>1548</v>
      </c>
      <c r="C941" s="120" t="s">
        <v>836</v>
      </c>
      <c r="D941" s="120" t="s">
        <v>836</v>
      </c>
      <c r="E941" s="129">
        <v>0.5595</v>
      </c>
      <c r="F941" s="130">
        <v>3.02</v>
      </c>
      <c r="G941" s="131">
        <v>1</v>
      </c>
      <c r="H941" s="130">
        <v>0.95</v>
      </c>
      <c r="I941" s="133"/>
      <c r="K941" s="133"/>
      <c r="M941" s="133"/>
      <c r="O941" s="133"/>
      <c r="Q941" s="133"/>
    </row>
    <row r="942" spans="1:17">
      <c r="A942" s="127" t="s">
        <v>851</v>
      </c>
      <c r="B942" s="128" t="s">
        <v>1548</v>
      </c>
      <c r="C942" s="120" t="s">
        <v>836</v>
      </c>
      <c r="D942" s="120" t="s">
        <v>836</v>
      </c>
      <c r="E942" s="129">
        <v>1.071</v>
      </c>
      <c r="F942" s="130">
        <v>4.78</v>
      </c>
      <c r="G942" s="131">
        <v>1</v>
      </c>
      <c r="H942" s="130">
        <v>0.95</v>
      </c>
      <c r="I942" s="133"/>
      <c r="K942" s="133"/>
      <c r="M942" s="133"/>
      <c r="O942" s="133"/>
      <c r="Q942" s="133"/>
    </row>
    <row r="943" spans="1:17">
      <c r="A943" s="127" t="s">
        <v>852</v>
      </c>
      <c r="B943" s="128" t="s">
        <v>1802</v>
      </c>
      <c r="C943" s="120" t="s">
        <v>836</v>
      </c>
      <c r="D943" s="120" t="s">
        <v>836</v>
      </c>
      <c r="E943" s="129">
        <v>0.27160000000000001</v>
      </c>
      <c r="F943" s="130">
        <v>1.84</v>
      </c>
      <c r="G943" s="131">
        <v>1</v>
      </c>
      <c r="H943" s="130">
        <v>0.8</v>
      </c>
      <c r="I943" s="133"/>
      <c r="K943" s="133"/>
      <c r="M943" s="133"/>
      <c r="O943" s="133"/>
      <c r="Q943" s="133"/>
    </row>
    <row r="944" spans="1:17">
      <c r="A944" s="127" t="s">
        <v>853</v>
      </c>
      <c r="B944" s="128" t="s">
        <v>1802</v>
      </c>
      <c r="C944" s="120" t="s">
        <v>836</v>
      </c>
      <c r="D944" s="120" t="s">
        <v>836</v>
      </c>
      <c r="E944" s="129">
        <v>0.42659999999999998</v>
      </c>
      <c r="F944" s="130">
        <v>2.2400000000000002</v>
      </c>
      <c r="G944" s="131">
        <v>1</v>
      </c>
      <c r="H944" s="130">
        <v>0.8</v>
      </c>
      <c r="I944" s="133"/>
      <c r="K944" s="133"/>
      <c r="M944" s="133"/>
      <c r="O944" s="133"/>
      <c r="Q944" s="133"/>
    </row>
    <row r="945" spans="1:21">
      <c r="A945" s="127" t="s">
        <v>854</v>
      </c>
      <c r="B945" s="128" t="s">
        <v>1802</v>
      </c>
      <c r="C945" s="120" t="s">
        <v>836</v>
      </c>
      <c r="D945" s="120" t="s">
        <v>836</v>
      </c>
      <c r="E945" s="129">
        <v>0.71060000000000001</v>
      </c>
      <c r="F945" s="130">
        <v>3.43</v>
      </c>
      <c r="G945" s="131">
        <v>1</v>
      </c>
      <c r="H945" s="130">
        <v>0.95</v>
      </c>
      <c r="I945" s="133"/>
      <c r="K945" s="133"/>
      <c r="M945" s="133"/>
      <c r="O945" s="133"/>
      <c r="Q945" s="133"/>
    </row>
    <row r="946" spans="1:21">
      <c r="A946" s="127" t="s">
        <v>855</v>
      </c>
      <c r="B946" s="128" t="s">
        <v>1802</v>
      </c>
      <c r="C946" s="120" t="s">
        <v>836</v>
      </c>
      <c r="D946" s="120" t="s">
        <v>836</v>
      </c>
      <c r="E946" s="129">
        <v>1.6967000000000001</v>
      </c>
      <c r="F946" s="130">
        <v>5.9</v>
      </c>
      <c r="G946" s="131">
        <v>1</v>
      </c>
      <c r="H946" s="130">
        <v>0.95</v>
      </c>
      <c r="I946" s="133"/>
      <c r="K946" s="133"/>
      <c r="M946" s="133"/>
      <c r="O946" s="133"/>
      <c r="Q946" s="133"/>
    </row>
    <row r="947" spans="1:21">
      <c r="A947" s="127" t="s">
        <v>856</v>
      </c>
      <c r="B947" s="128" t="s">
        <v>1803</v>
      </c>
      <c r="C947" s="120" t="s">
        <v>836</v>
      </c>
      <c r="D947" s="120" t="s">
        <v>836</v>
      </c>
      <c r="E947" s="129">
        <v>0.33200000000000002</v>
      </c>
      <c r="F947" s="130">
        <v>1.19</v>
      </c>
      <c r="G947" s="131">
        <v>1</v>
      </c>
      <c r="H947" s="130">
        <v>0.8</v>
      </c>
      <c r="I947" s="133"/>
      <c r="K947" s="133"/>
      <c r="M947" s="133"/>
      <c r="O947" s="133"/>
      <c r="Q947" s="133"/>
    </row>
    <row r="948" spans="1:21">
      <c r="A948" s="127" t="s">
        <v>857</v>
      </c>
      <c r="B948" s="128" t="s">
        <v>1803</v>
      </c>
      <c r="C948" s="120" t="s">
        <v>836</v>
      </c>
      <c r="D948" s="120" t="s">
        <v>836</v>
      </c>
      <c r="E948" s="129">
        <v>0.45750000000000002</v>
      </c>
      <c r="F948" s="130">
        <v>1.58</v>
      </c>
      <c r="G948" s="131">
        <v>1</v>
      </c>
      <c r="H948" s="130">
        <v>0.8</v>
      </c>
      <c r="I948" s="133"/>
      <c r="K948" s="133"/>
      <c r="M948" s="133"/>
      <c r="O948" s="133"/>
      <c r="Q948" s="133"/>
    </row>
    <row r="949" spans="1:21">
      <c r="A949" s="127" t="s">
        <v>858</v>
      </c>
      <c r="B949" s="128" t="s">
        <v>1803</v>
      </c>
      <c r="C949" s="120" t="s">
        <v>836</v>
      </c>
      <c r="D949" s="120" t="s">
        <v>836</v>
      </c>
      <c r="E949" s="129">
        <v>0.73509999999999998</v>
      </c>
      <c r="F949" s="130">
        <v>2.4300000000000002</v>
      </c>
      <c r="G949" s="131">
        <v>1</v>
      </c>
      <c r="H949" s="130">
        <v>0.95</v>
      </c>
      <c r="I949" s="133"/>
      <c r="K949" s="133"/>
      <c r="M949" s="133"/>
      <c r="O949" s="133"/>
      <c r="Q949" s="133"/>
    </row>
    <row r="950" spans="1:21">
      <c r="A950" s="127" t="s">
        <v>859</v>
      </c>
      <c r="B950" s="128" t="s">
        <v>1803</v>
      </c>
      <c r="C950" s="120" t="s">
        <v>836</v>
      </c>
      <c r="D950" s="120" t="s">
        <v>836</v>
      </c>
      <c r="E950" s="129">
        <v>2.4767000000000001</v>
      </c>
      <c r="F950" s="130">
        <v>6.43</v>
      </c>
      <c r="G950" s="131">
        <v>1</v>
      </c>
      <c r="H950" s="130">
        <v>0.95</v>
      </c>
      <c r="I950" s="133"/>
      <c r="K950" s="133"/>
      <c r="M950" s="133"/>
      <c r="O950" s="133"/>
      <c r="Q950" s="133"/>
    </row>
    <row r="951" spans="1:21">
      <c r="A951" s="127" t="s">
        <v>860</v>
      </c>
      <c r="B951" s="128" t="s">
        <v>1804</v>
      </c>
      <c r="C951" s="120" t="s">
        <v>836</v>
      </c>
      <c r="D951" s="120" t="s">
        <v>836</v>
      </c>
      <c r="E951" s="129">
        <v>0.29349999999999998</v>
      </c>
      <c r="F951" s="130">
        <v>1.83</v>
      </c>
      <c r="G951" s="131">
        <v>1</v>
      </c>
      <c r="H951" s="130">
        <v>0.8</v>
      </c>
      <c r="I951" s="133"/>
      <c r="K951" s="133"/>
      <c r="M951" s="133"/>
      <c r="O951" s="133"/>
      <c r="Q951" s="133"/>
    </row>
    <row r="952" spans="1:21">
      <c r="A952" s="127" t="s">
        <v>861</v>
      </c>
      <c r="B952" s="128" t="s">
        <v>1804</v>
      </c>
      <c r="C952" s="120" t="s">
        <v>836</v>
      </c>
      <c r="D952" s="120" t="s">
        <v>836</v>
      </c>
      <c r="E952" s="129">
        <v>0.39379999999999998</v>
      </c>
      <c r="F952" s="130">
        <v>2.37</v>
      </c>
      <c r="G952" s="131">
        <v>1</v>
      </c>
      <c r="H952" s="130">
        <v>0.8</v>
      </c>
      <c r="I952" s="133"/>
      <c r="K952" s="133"/>
      <c r="M952" s="133"/>
      <c r="O952" s="133"/>
      <c r="Q952" s="133"/>
    </row>
    <row r="953" spans="1:21">
      <c r="A953" s="127" t="s">
        <v>862</v>
      </c>
      <c r="B953" s="128" t="s">
        <v>1804</v>
      </c>
      <c r="C953" s="120" t="s">
        <v>836</v>
      </c>
      <c r="D953" s="120" t="s">
        <v>836</v>
      </c>
      <c r="E953" s="129">
        <v>0.62329999999999997</v>
      </c>
      <c r="F953" s="130">
        <v>3.93</v>
      </c>
      <c r="G953" s="131">
        <v>1</v>
      </c>
      <c r="H953" s="130">
        <v>0.95</v>
      </c>
      <c r="I953" s="133"/>
      <c r="K953" s="133"/>
      <c r="M953" s="133"/>
      <c r="O953" s="133"/>
      <c r="Q953" s="133"/>
    </row>
    <row r="954" spans="1:21">
      <c r="A954" s="127" t="s">
        <v>863</v>
      </c>
      <c r="B954" s="128" t="s">
        <v>1804</v>
      </c>
      <c r="C954" s="120" t="s">
        <v>836</v>
      </c>
      <c r="D954" s="120" t="s">
        <v>836</v>
      </c>
      <c r="E954" s="129">
        <v>1.2924</v>
      </c>
      <c r="F954" s="130">
        <v>5.71</v>
      </c>
      <c r="G954" s="131">
        <v>1</v>
      </c>
      <c r="H954" s="130">
        <v>0.95</v>
      </c>
      <c r="I954" s="133"/>
      <c r="K954" s="133"/>
      <c r="M954" s="133"/>
      <c r="O954" s="133"/>
      <c r="Q954" s="133"/>
    </row>
    <row r="955" spans="1:21">
      <c r="A955" s="127" t="s">
        <v>864</v>
      </c>
      <c r="B955" s="128" t="s">
        <v>1805</v>
      </c>
      <c r="C955" s="120" t="s">
        <v>1882</v>
      </c>
      <c r="D955" s="120" t="s">
        <v>1890</v>
      </c>
      <c r="E955" s="129">
        <v>0.31230000000000002</v>
      </c>
      <c r="F955" s="130">
        <v>1.56</v>
      </c>
      <c r="G955" s="131">
        <v>1.3</v>
      </c>
      <c r="H955" s="130">
        <v>0.8</v>
      </c>
      <c r="I955" s="133"/>
      <c r="K955" s="133"/>
      <c r="M955" s="133"/>
      <c r="O955" s="133"/>
      <c r="Q955" s="133"/>
    </row>
    <row r="956" spans="1:21">
      <c r="A956" s="127" t="s">
        <v>865</v>
      </c>
      <c r="B956" s="128" t="s">
        <v>1805</v>
      </c>
      <c r="C956" s="120" t="s">
        <v>1882</v>
      </c>
      <c r="D956" s="120" t="s">
        <v>1890</v>
      </c>
      <c r="E956" s="129">
        <v>0.46210000000000001</v>
      </c>
      <c r="F956" s="130">
        <v>1.76</v>
      </c>
      <c r="G956" s="131">
        <v>1.3</v>
      </c>
      <c r="H956" s="130">
        <v>0.8</v>
      </c>
      <c r="I956" s="133"/>
      <c r="K956" s="133"/>
      <c r="M956" s="133"/>
      <c r="O956" s="133"/>
      <c r="Q956" s="133"/>
    </row>
    <row r="957" spans="1:21">
      <c r="A957" s="127" t="s">
        <v>866</v>
      </c>
      <c r="B957" s="128" t="s">
        <v>1805</v>
      </c>
      <c r="C957" s="120" t="s">
        <v>1882</v>
      </c>
      <c r="D957" s="120" t="s">
        <v>1890</v>
      </c>
      <c r="E957" s="129">
        <v>0.74990000000000001</v>
      </c>
      <c r="F957" s="130">
        <v>1.77</v>
      </c>
      <c r="G957" s="131">
        <v>1.3</v>
      </c>
      <c r="H957" s="130">
        <v>0.95</v>
      </c>
      <c r="I957" s="133"/>
      <c r="K957" s="133"/>
      <c r="M957" s="133"/>
      <c r="O957" s="133"/>
      <c r="Q957" s="133"/>
    </row>
    <row r="958" spans="1:21">
      <c r="A958" s="127" t="s">
        <v>867</v>
      </c>
      <c r="B958" s="128" t="s">
        <v>1805</v>
      </c>
      <c r="C958" s="120" t="s">
        <v>1882</v>
      </c>
      <c r="D958" s="120" t="s">
        <v>1890</v>
      </c>
      <c r="E958" s="129">
        <v>1.1771</v>
      </c>
      <c r="F958" s="130">
        <v>1.78</v>
      </c>
      <c r="G958" s="131">
        <v>1.3</v>
      </c>
      <c r="H958" s="130">
        <v>0.95</v>
      </c>
      <c r="I958" s="133"/>
      <c r="K958" s="133"/>
      <c r="M958" s="133"/>
      <c r="O958" s="133"/>
      <c r="Q958" s="133"/>
    </row>
    <row r="959" spans="1:21">
      <c r="A959" s="127" t="s">
        <v>868</v>
      </c>
      <c r="B959" s="128" t="s">
        <v>1549</v>
      </c>
      <c r="C959" s="120" t="s">
        <v>1882</v>
      </c>
      <c r="D959" s="120" t="s">
        <v>1890</v>
      </c>
      <c r="E959" s="129">
        <v>0.105</v>
      </c>
      <c r="F959" s="130">
        <v>1.18</v>
      </c>
      <c r="G959" s="131">
        <v>1.3</v>
      </c>
      <c r="H959" s="130">
        <v>0.8</v>
      </c>
      <c r="I959" s="133"/>
      <c r="K959" s="133"/>
      <c r="M959" s="133"/>
      <c r="O959" s="133"/>
      <c r="Q959" s="133"/>
    </row>
    <row r="960" spans="1:21">
      <c r="A960" s="127" t="s">
        <v>869</v>
      </c>
      <c r="B960" s="128" t="s">
        <v>1549</v>
      </c>
      <c r="C960" s="120" t="s">
        <v>1882</v>
      </c>
      <c r="D960" s="120" t="s">
        <v>1890</v>
      </c>
      <c r="E960" s="129">
        <v>0.1699</v>
      </c>
      <c r="F960" s="130">
        <v>1.22</v>
      </c>
      <c r="G960" s="131">
        <v>1.3</v>
      </c>
      <c r="H960" s="130">
        <v>0.8</v>
      </c>
      <c r="I960" s="133"/>
      <c r="K960" s="133"/>
      <c r="M960" s="133"/>
      <c r="O960" s="133"/>
      <c r="Q960" s="133"/>
      <c r="U960" s="133"/>
    </row>
    <row r="961" spans="1:17">
      <c r="A961" s="127" t="s">
        <v>870</v>
      </c>
      <c r="B961" s="128" t="s">
        <v>1549</v>
      </c>
      <c r="C961" s="120" t="s">
        <v>1882</v>
      </c>
      <c r="D961" s="120" t="s">
        <v>1890</v>
      </c>
      <c r="E961" s="129">
        <v>0.29120000000000001</v>
      </c>
      <c r="F961" s="130">
        <v>1.25</v>
      </c>
      <c r="G961" s="131">
        <v>1.3</v>
      </c>
      <c r="H961" s="130">
        <v>0.95</v>
      </c>
      <c r="I961" s="133"/>
      <c r="K961" s="133"/>
      <c r="M961" s="133"/>
      <c r="O961" s="133"/>
      <c r="Q961" s="133"/>
    </row>
    <row r="962" spans="1:17">
      <c r="A962" s="127" t="s">
        <v>871</v>
      </c>
      <c r="B962" s="128" t="s">
        <v>1549</v>
      </c>
      <c r="C962" s="120" t="s">
        <v>1882</v>
      </c>
      <c r="D962" s="120" t="s">
        <v>1890</v>
      </c>
      <c r="E962" s="129">
        <v>0.53849999999999998</v>
      </c>
      <c r="F962" s="130">
        <v>1.3</v>
      </c>
      <c r="G962" s="131">
        <v>1.3</v>
      </c>
      <c r="H962" s="130">
        <v>0.95</v>
      </c>
      <c r="I962" s="133"/>
      <c r="K962" s="133"/>
      <c r="M962" s="133"/>
      <c r="O962" s="133"/>
      <c r="Q962" s="133"/>
    </row>
    <row r="963" spans="1:17">
      <c r="A963" s="127" t="s">
        <v>872</v>
      </c>
      <c r="B963" s="128" t="s">
        <v>1806</v>
      </c>
      <c r="C963" s="120" t="s">
        <v>1882</v>
      </c>
      <c r="D963" s="120" t="s">
        <v>1890</v>
      </c>
      <c r="E963" s="129">
        <v>18.9636</v>
      </c>
      <c r="F963" s="130">
        <v>42.63</v>
      </c>
      <c r="G963" s="131">
        <v>1.3</v>
      </c>
      <c r="H963" s="130">
        <v>0.8</v>
      </c>
      <c r="I963" s="133"/>
      <c r="K963" s="133"/>
      <c r="M963" s="133"/>
      <c r="O963" s="133"/>
      <c r="Q963" s="133"/>
    </row>
    <row r="964" spans="1:17">
      <c r="A964" s="127" t="s">
        <v>873</v>
      </c>
      <c r="B964" s="128" t="s">
        <v>1806</v>
      </c>
      <c r="C964" s="120" t="s">
        <v>1882</v>
      </c>
      <c r="D964" s="120" t="s">
        <v>1890</v>
      </c>
      <c r="E964" s="129">
        <v>26.089500000000001</v>
      </c>
      <c r="F964" s="130">
        <v>50.67</v>
      </c>
      <c r="G964" s="131">
        <v>1.3</v>
      </c>
      <c r="H964" s="130">
        <v>0.8</v>
      </c>
      <c r="I964" s="133"/>
      <c r="K964" s="133"/>
      <c r="M964" s="133"/>
      <c r="O964" s="133"/>
      <c r="Q964" s="133"/>
    </row>
    <row r="965" spans="1:17">
      <c r="A965" s="127" t="s">
        <v>874</v>
      </c>
      <c r="B965" s="128" t="s">
        <v>1806</v>
      </c>
      <c r="C965" s="120" t="s">
        <v>1882</v>
      </c>
      <c r="D965" s="120" t="s">
        <v>1890</v>
      </c>
      <c r="E965" s="129">
        <v>33.9788</v>
      </c>
      <c r="F965" s="130">
        <v>65.38</v>
      </c>
      <c r="G965" s="131">
        <v>1.3</v>
      </c>
      <c r="H965" s="130">
        <v>0.95</v>
      </c>
      <c r="I965" s="133"/>
      <c r="K965" s="133"/>
      <c r="M965" s="133"/>
      <c r="O965" s="133"/>
      <c r="Q965" s="133"/>
    </row>
    <row r="966" spans="1:17">
      <c r="A966" s="127" t="s">
        <v>875</v>
      </c>
      <c r="B966" s="128" t="s">
        <v>1806</v>
      </c>
      <c r="C966" s="120" t="s">
        <v>1882</v>
      </c>
      <c r="D966" s="120" t="s">
        <v>1890</v>
      </c>
      <c r="E966" s="129">
        <v>52.450099999999999</v>
      </c>
      <c r="F966" s="130">
        <v>80.08</v>
      </c>
      <c r="G966" s="131">
        <v>1.3</v>
      </c>
      <c r="H966" s="130">
        <v>0.95</v>
      </c>
      <c r="I966" s="133"/>
      <c r="K966" s="133"/>
      <c r="M966" s="133"/>
      <c r="O966" s="133"/>
      <c r="Q966" s="133"/>
    </row>
    <row r="967" spans="1:17">
      <c r="A967" s="127" t="s">
        <v>876</v>
      </c>
      <c r="B967" s="128" t="s">
        <v>1807</v>
      </c>
      <c r="C967" s="120" t="s">
        <v>1882</v>
      </c>
      <c r="D967" s="120" t="s">
        <v>1890</v>
      </c>
      <c r="E967" s="129">
        <v>16.738</v>
      </c>
      <c r="F967" s="130">
        <v>86.95</v>
      </c>
      <c r="G967" s="131">
        <v>1.3</v>
      </c>
      <c r="H967" s="130">
        <v>0.8</v>
      </c>
      <c r="I967" s="133"/>
      <c r="K967" s="133"/>
      <c r="M967" s="133"/>
      <c r="O967" s="133"/>
      <c r="Q967" s="133"/>
    </row>
    <row r="968" spans="1:17">
      <c r="A968" s="127" t="s">
        <v>877</v>
      </c>
      <c r="B968" s="128" t="s">
        <v>1807</v>
      </c>
      <c r="C968" s="120" t="s">
        <v>1882</v>
      </c>
      <c r="D968" s="120" t="s">
        <v>1890</v>
      </c>
      <c r="E968" s="129">
        <v>19.527699999999999</v>
      </c>
      <c r="F968" s="130">
        <v>86.95</v>
      </c>
      <c r="G968" s="131">
        <v>1.3</v>
      </c>
      <c r="H968" s="130">
        <v>0.8</v>
      </c>
      <c r="I968" s="133"/>
      <c r="K968" s="133"/>
      <c r="M968" s="133"/>
      <c r="O968" s="133"/>
      <c r="Q968" s="133"/>
    </row>
    <row r="969" spans="1:17">
      <c r="A969" s="127" t="s">
        <v>878</v>
      </c>
      <c r="B969" s="128" t="s">
        <v>1807</v>
      </c>
      <c r="C969" s="120" t="s">
        <v>1882</v>
      </c>
      <c r="D969" s="120" t="s">
        <v>1890</v>
      </c>
      <c r="E969" s="129">
        <v>22.254300000000001</v>
      </c>
      <c r="F969" s="130">
        <v>89.55</v>
      </c>
      <c r="G969" s="131">
        <v>1.3</v>
      </c>
      <c r="H969" s="130">
        <v>0.95</v>
      </c>
      <c r="I969" s="133"/>
      <c r="K969" s="133"/>
      <c r="M969" s="133"/>
      <c r="O969" s="133"/>
      <c r="Q969" s="133"/>
    </row>
    <row r="970" spans="1:17">
      <c r="A970" s="127" t="s">
        <v>879</v>
      </c>
      <c r="B970" s="128" t="s">
        <v>1807</v>
      </c>
      <c r="C970" s="120" t="s">
        <v>1882</v>
      </c>
      <c r="D970" s="120" t="s">
        <v>1890</v>
      </c>
      <c r="E970" s="129">
        <v>34.217700000000001</v>
      </c>
      <c r="F970" s="130">
        <v>125.24</v>
      </c>
      <c r="G970" s="131">
        <v>1.3</v>
      </c>
      <c r="H970" s="130">
        <v>0.95</v>
      </c>
      <c r="I970" s="133"/>
      <c r="K970" s="133"/>
      <c r="M970" s="133"/>
      <c r="O970" s="133"/>
      <c r="Q970" s="133"/>
    </row>
    <row r="971" spans="1:17" ht="28.5">
      <c r="A971" s="127" t="s">
        <v>880</v>
      </c>
      <c r="B971" s="128" t="s">
        <v>1808</v>
      </c>
      <c r="C971" s="120" t="s">
        <v>1882</v>
      </c>
      <c r="D971" s="120" t="s">
        <v>1890</v>
      </c>
      <c r="E971" s="129">
        <v>13.3668</v>
      </c>
      <c r="F971" s="130">
        <v>67.849999999999994</v>
      </c>
      <c r="G971" s="131">
        <v>1.3</v>
      </c>
      <c r="H971" s="130">
        <v>0.8</v>
      </c>
      <c r="I971" s="133"/>
      <c r="K971" s="133"/>
      <c r="M971" s="133"/>
      <c r="O971" s="133"/>
      <c r="Q971" s="133"/>
    </row>
    <row r="972" spans="1:17" ht="28.5">
      <c r="A972" s="127" t="s">
        <v>881</v>
      </c>
      <c r="B972" s="128" t="s">
        <v>1808</v>
      </c>
      <c r="C972" s="120" t="s">
        <v>1882</v>
      </c>
      <c r="D972" s="120" t="s">
        <v>1890</v>
      </c>
      <c r="E972" s="129">
        <v>12.9725</v>
      </c>
      <c r="F972" s="130">
        <v>63.36</v>
      </c>
      <c r="G972" s="131">
        <v>1.3</v>
      </c>
      <c r="H972" s="130">
        <v>0.8</v>
      </c>
      <c r="I972" s="133"/>
      <c r="K972" s="133"/>
      <c r="M972" s="133"/>
      <c r="O972" s="133"/>
      <c r="Q972" s="133"/>
    </row>
    <row r="973" spans="1:17" ht="28.5">
      <c r="A973" s="127" t="s">
        <v>882</v>
      </c>
      <c r="B973" s="128" t="s">
        <v>1808</v>
      </c>
      <c r="C973" s="120" t="s">
        <v>1882</v>
      </c>
      <c r="D973" s="120" t="s">
        <v>1890</v>
      </c>
      <c r="E973" s="129">
        <v>12.696099999999999</v>
      </c>
      <c r="F973" s="130">
        <v>58.87</v>
      </c>
      <c r="G973" s="131">
        <v>1.3</v>
      </c>
      <c r="H973" s="130">
        <v>0.95</v>
      </c>
      <c r="I973" s="133"/>
      <c r="K973" s="133"/>
      <c r="M973" s="133"/>
      <c r="O973" s="133"/>
      <c r="Q973" s="133"/>
    </row>
    <row r="974" spans="1:17" ht="28.5">
      <c r="A974" s="127" t="s">
        <v>883</v>
      </c>
      <c r="B974" s="128" t="s">
        <v>1808</v>
      </c>
      <c r="C974" s="120" t="s">
        <v>1882</v>
      </c>
      <c r="D974" s="120" t="s">
        <v>1890</v>
      </c>
      <c r="E974" s="129">
        <v>1.9823</v>
      </c>
      <c r="F974" s="130">
        <v>1.2</v>
      </c>
      <c r="G974" s="131">
        <v>1.3</v>
      </c>
      <c r="H974" s="130">
        <v>0.95</v>
      </c>
      <c r="I974" s="133"/>
      <c r="K974" s="133"/>
      <c r="M974" s="133"/>
      <c r="O974" s="133"/>
      <c r="Q974" s="133"/>
    </row>
    <row r="975" spans="1:17">
      <c r="A975" s="127" t="s">
        <v>884</v>
      </c>
      <c r="B975" s="128" t="s">
        <v>1809</v>
      </c>
      <c r="C975" s="120" t="s">
        <v>1882</v>
      </c>
      <c r="D975" s="120" t="s">
        <v>1890</v>
      </c>
      <c r="E975" s="129">
        <v>7.3547000000000002</v>
      </c>
      <c r="F975" s="130">
        <v>1.07</v>
      </c>
      <c r="G975" s="131">
        <v>1.3</v>
      </c>
      <c r="H975" s="130">
        <v>0.8</v>
      </c>
      <c r="I975" s="133"/>
      <c r="K975" s="133"/>
      <c r="M975" s="133"/>
      <c r="O975" s="133"/>
      <c r="Q975" s="133"/>
    </row>
    <row r="976" spans="1:17">
      <c r="A976" s="127" t="s">
        <v>885</v>
      </c>
      <c r="B976" s="128" t="s">
        <v>1809</v>
      </c>
      <c r="C976" s="120" t="s">
        <v>1882</v>
      </c>
      <c r="D976" s="120" t="s">
        <v>1890</v>
      </c>
      <c r="E976" s="129">
        <v>12.2349</v>
      </c>
      <c r="F976" s="130">
        <v>58.54</v>
      </c>
      <c r="G976" s="131">
        <v>1.3</v>
      </c>
      <c r="H976" s="130">
        <v>0.8</v>
      </c>
      <c r="I976" s="133"/>
      <c r="K976" s="133"/>
      <c r="M976" s="133"/>
      <c r="O976" s="133"/>
      <c r="Q976" s="133"/>
    </row>
    <row r="977" spans="1:17">
      <c r="A977" s="127" t="s">
        <v>886</v>
      </c>
      <c r="B977" s="128" t="s">
        <v>1809</v>
      </c>
      <c r="C977" s="120" t="s">
        <v>1882</v>
      </c>
      <c r="D977" s="120" t="s">
        <v>1890</v>
      </c>
      <c r="E977" s="129">
        <v>16.1342</v>
      </c>
      <c r="F977" s="130">
        <v>73.52</v>
      </c>
      <c r="G977" s="131">
        <v>1.3</v>
      </c>
      <c r="H977" s="130">
        <v>0.95</v>
      </c>
      <c r="I977" s="133"/>
      <c r="K977" s="133"/>
      <c r="M977" s="133"/>
      <c r="O977" s="133"/>
      <c r="Q977" s="133"/>
    </row>
    <row r="978" spans="1:17">
      <c r="A978" s="127" t="s">
        <v>887</v>
      </c>
      <c r="B978" s="128" t="s">
        <v>1809</v>
      </c>
      <c r="C978" s="120" t="s">
        <v>1882</v>
      </c>
      <c r="D978" s="120" t="s">
        <v>1890</v>
      </c>
      <c r="E978" s="129">
        <v>21.737300000000001</v>
      </c>
      <c r="F978" s="130">
        <v>93.08</v>
      </c>
      <c r="G978" s="131">
        <v>1.3</v>
      </c>
      <c r="H978" s="130">
        <v>0.95</v>
      </c>
      <c r="I978" s="133"/>
      <c r="K978" s="133"/>
      <c r="M978" s="133"/>
      <c r="O978" s="133"/>
      <c r="Q978" s="133"/>
    </row>
    <row r="979" spans="1:17">
      <c r="A979" s="127" t="s">
        <v>888</v>
      </c>
      <c r="B979" s="128" t="s">
        <v>1810</v>
      </c>
      <c r="C979" s="120" t="s">
        <v>1882</v>
      </c>
      <c r="D979" s="120" t="s">
        <v>1890</v>
      </c>
      <c r="E979" s="129">
        <v>2.4777</v>
      </c>
      <c r="F979" s="130">
        <v>4.03</v>
      </c>
      <c r="G979" s="131">
        <v>1.3</v>
      </c>
      <c r="H979" s="130">
        <v>0.8</v>
      </c>
      <c r="I979" s="133"/>
      <c r="K979" s="133"/>
      <c r="M979" s="133"/>
      <c r="O979" s="133"/>
      <c r="Q979" s="133"/>
    </row>
    <row r="980" spans="1:17">
      <c r="A980" s="127" t="s">
        <v>889</v>
      </c>
      <c r="B980" s="128" t="s">
        <v>1810</v>
      </c>
      <c r="C980" s="120" t="s">
        <v>1882</v>
      </c>
      <c r="D980" s="120" t="s">
        <v>1890</v>
      </c>
      <c r="E980" s="129">
        <v>11.449400000000001</v>
      </c>
      <c r="F980" s="130">
        <v>63.88</v>
      </c>
      <c r="G980" s="131">
        <v>1.3</v>
      </c>
      <c r="H980" s="130">
        <v>0.8</v>
      </c>
      <c r="I980" s="133"/>
      <c r="K980" s="133"/>
      <c r="M980" s="133"/>
      <c r="O980" s="133"/>
      <c r="Q980" s="133"/>
    </row>
    <row r="981" spans="1:17">
      <c r="A981" s="127" t="s">
        <v>890</v>
      </c>
      <c r="B981" s="128" t="s">
        <v>1810</v>
      </c>
      <c r="C981" s="120" t="s">
        <v>1882</v>
      </c>
      <c r="D981" s="120" t="s">
        <v>1890</v>
      </c>
      <c r="E981" s="129">
        <v>13.978899999999999</v>
      </c>
      <c r="F981" s="130">
        <v>72.88</v>
      </c>
      <c r="G981" s="131">
        <v>1.3</v>
      </c>
      <c r="H981" s="130">
        <v>0.95</v>
      </c>
      <c r="I981" s="133"/>
      <c r="K981" s="133"/>
      <c r="M981" s="133"/>
      <c r="O981" s="133"/>
      <c r="Q981" s="133"/>
    </row>
    <row r="982" spans="1:17">
      <c r="A982" s="127" t="s">
        <v>891</v>
      </c>
      <c r="B982" s="128" t="s">
        <v>1810</v>
      </c>
      <c r="C982" s="120" t="s">
        <v>1882</v>
      </c>
      <c r="D982" s="120" t="s">
        <v>1890</v>
      </c>
      <c r="E982" s="129">
        <v>20.155999999999999</v>
      </c>
      <c r="F982" s="130">
        <v>92.59</v>
      </c>
      <c r="G982" s="131">
        <v>1.3</v>
      </c>
      <c r="H982" s="130">
        <v>0.95</v>
      </c>
      <c r="I982" s="133"/>
      <c r="K982" s="133"/>
      <c r="M982" s="133"/>
      <c r="O982" s="133"/>
      <c r="Q982" s="133"/>
    </row>
    <row r="983" spans="1:17" ht="28.5">
      <c r="A983" s="127" t="s">
        <v>892</v>
      </c>
      <c r="B983" s="128" t="s">
        <v>1811</v>
      </c>
      <c r="C983" s="120" t="s">
        <v>1882</v>
      </c>
      <c r="D983" s="120" t="s">
        <v>1890</v>
      </c>
      <c r="E983" s="129">
        <v>2.5200999999999998</v>
      </c>
      <c r="F983" s="130">
        <v>19.98</v>
      </c>
      <c r="G983" s="131">
        <v>1.3</v>
      </c>
      <c r="H983" s="130">
        <v>0.8</v>
      </c>
      <c r="I983" s="133"/>
      <c r="K983" s="133"/>
      <c r="M983" s="133"/>
      <c r="O983" s="133"/>
      <c r="Q983" s="133"/>
    </row>
    <row r="984" spans="1:17" ht="28.5">
      <c r="A984" s="127" t="s">
        <v>893</v>
      </c>
      <c r="B984" s="128" t="s">
        <v>1811</v>
      </c>
      <c r="C984" s="120" t="s">
        <v>1882</v>
      </c>
      <c r="D984" s="120" t="s">
        <v>1890</v>
      </c>
      <c r="E984" s="129">
        <v>8.4903999999999993</v>
      </c>
      <c r="F984" s="130">
        <v>51.32</v>
      </c>
      <c r="G984" s="131">
        <v>1.3</v>
      </c>
      <c r="H984" s="130">
        <v>0.8</v>
      </c>
      <c r="I984" s="133"/>
      <c r="K984" s="133"/>
      <c r="M984" s="133"/>
      <c r="O984" s="133"/>
      <c r="Q984" s="133"/>
    </row>
    <row r="985" spans="1:17" ht="28.5">
      <c r="A985" s="127" t="s">
        <v>894</v>
      </c>
      <c r="B985" s="128" t="s">
        <v>1811</v>
      </c>
      <c r="C985" s="120" t="s">
        <v>1882</v>
      </c>
      <c r="D985" s="120" t="s">
        <v>1890</v>
      </c>
      <c r="E985" s="129">
        <v>10.616899999999999</v>
      </c>
      <c r="F985" s="130">
        <v>62.2</v>
      </c>
      <c r="G985" s="131">
        <v>1.3</v>
      </c>
      <c r="H985" s="130">
        <v>0.95</v>
      </c>
      <c r="I985" s="133"/>
      <c r="K985" s="133"/>
      <c r="M985" s="133"/>
      <c r="O985" s="133"/>
      <c r="Q985" s="133"/>
    </row>
    <row r="986" spans="1:17" ht="28.5">
      <c r="A986" s="127" t="s">
        <v>895</v>
      </c>
      <c r="B986" s="128" t="s">
        <v>1811</v>
      </c>
      <c r="C986" s="120" t="s">
        <v>1882</v>
      </c>
      <c r="D986" s="120" t="s">
        <v>1890</v>
      </c>
      <c r="E986" s="129">
        <v>14.9674</v>
      </c>
      <c r="F986" s="130">
        <v>77</v>
      </c>
      <c r="G986" s="131">
        <v>1.3</v>
      </c>
      <c r="H986" s="130">
        <v>0.95</v>
      </c>
      <c r="I986" s="133"/>
      <c r="K986" s="133"/>
      <c r="M986" s="133"/>
      <c r="O986" s="133"/>
      <c r="Q986" s="133"/>
    </row>
    <row r="987" spans="1:17">
      <c r="A987" s="127" t="s">
        <v>896</v>
      </c>
      <c r="B987" s="128" t="s">
        <v>1812</v>
      </c>
      <c r="C987" s="120" t="s">
        <v>1882</v>
      </c>
      <c r="D987" s="120" t="s">
        <v>1890</v>
      </c>
      <c r="E987" s="129">
        <v>2.1166999999999998</v>
      </c>
      <c r="F987" s="130">
        <v>2.08</v>
      </c>
      <c r="G987" s="131">
        <v>1.3</v>
      </c>
      <c r="H987" s="130">
        <v>0.8</v>
      </c>
      <c r="I987" s="133"/>
      <c r="K987" s="133"/>
      <c r="M987" s="133"/>
      <c r="O987" s="133"/>
      <c r="Q987" s="133"/>
    </row>
    <row r="988" spans="1:17">
      <c r="A988" s="127" t="s">
        <v>897</v>
      </c>
      <c r="B988" s="128" t="s">
        <v>1812</v>
      </c>
      <c r="C988" s="120" t="s">
        <v>1882</v>
      </c>
      <c r="D988" s="120" t="s">
        <v>1890</v>
      </c>
      <c r="E988" s="129">
        <v>4.5917000000000003</v>
      </c>
      <c r="F988" s="130">
        <v>34.119999999999997</v>
      </c>
      <c r="G988" s="131">
        <v>1.3</v>
      </c>
      <c r="H988" s="130">
        <v>0.8</v>
      </c>
      <c r="I988" s="133"/>
      <c r="K988" s="133"/>
      <c r="M988" s="133"/>
      <c r="O988" s="133"/>
      <c r="Q988" s="133"/>
    </row>
    <row r="989" spans="1:17">
      <c r="A989" s="127" t="s">
        <v>898</v>
      </c>
      <c r="B989" s="128" t="s">
        <v>1812</v>
      </c>
      <c r="C989" s="120" t="s">
        <v>1882</v>
      </c>
      <c r="D989" s="120" t="s">
        <v>1890</v>
      </c>
      <c r="E989" s="129">
        <v>8.2350999999999992</v>
      </c>
      <c r="F989" s="130">
        <v>53.86</v>
      </c>
      <c r="G989" s="131">
        <v>1.3</v>
      </c>
      <c r="H989" s="130">
        <v>0.95</v>
      </c>
      <c r="I989" s="133"/>
      <c r="K989" s="133"/>
      <c r="M989" s="133"/>
      <c r="O989" s="133"/>
      <c r="Q989" s="133"/>
    </row>
    <row r="990" spans="1:17">
      <c r="A990" s="127" t="s">
        <v>899</v>
      </c>
      <c r="B990" s="128" t="s">
        <v>1812</v>
      </c>
      <c r="C990" s="120" t="s">
        <v>1882</v>
      </c>
      <c r="D990" s="120" t="s">
        <v>1890</v>
      </c>
      <c r="E990" s="129">
        <v>18.643599999999999</v>
      </c>
      <c r="F990" s="130">
        <v>74</v>
      </c>
      <c r="G990" s="131">
        <v>1.3</v>
      </c>
      <c r="H990" s="130">
        <v>0.95</v>
      </c>
      <c r="I990" s="133"/>
      <c r="K990" s="133"/>
      <c r="M990" s="133"/>
      <c r="O990" s="133"/>
      <c r="Q990" s="133"/>
    </row>
    <row r="991" spans="1:17" ht="28.5">
      <c r="A991" s="127" t="s">
        <v>900</v>
      </c>
      <c r="B991" s="128" t="s">
        <v>1813</v>
      </c>
      <c r="C991" s="120" t="s">
        <v>1882</v>
      </c>
      <c r="D991" s="120" t="s">
        <v>1890</v>
      </c>
      <c r="E991" s="129">
        <v>3.2513000000000001</v>
      </c>
      <c r="F991" s="130">
        <v>26.3</v>
      </c>
      <c r="G991" s="131">
        <v>1.3</v>
      </c>
      <c r="H991" s="130">
        <v>0.8</v>
      </c>
      <c r="I991" s="133"/>
      <c r="K991" s="133"/>
      <c r="M991" s="133"/>
      <c r="O991" s="133"/>
      <c r="Q991" s="133"/>
    </row>
    <row r="992" spans="1:17" ht="28.5">
      <c r="A992" s="127" t="s">
        <v>901</v>
      </c>
      <c r="B992" s="128" t="s">
        <v>1813</v>
      </c>
      <c r="C992" s="120" t="s">
        <v>1882</v>
      </c>
      <c r="D992" s="120" t="s">
        <v>1890</v>
      </c>
      <c r="E992" s="129">
        <v>5.8646000000000003</v>
      </c>
      <c r="F992" s="130">
        <v>38.590000000000003</v>
      </c>
      <c r="G992" s="131">
        <v>1.3</v>
      </c>
      <c r="H992" s="130">
        <v>0.8</v>
      </c>
      <c r="I992" s="133"/>
      <c r="K992" s="133"/>
      <c r="M992" s="133"/>
      <c r="O992" s="133"/>
      <c r="Q992" s="133"/>
    </row>
    <row r="993" spans="1:17" ht="28.5">
      <c r="A993" s="127" t="s">
        <v>902</v>
      </c>
      <c r="B993" s="128" t="s">
        <v>1813</v>
      </c>
      <c r="C993" s="120" t="s">
        <v>1882</v>
      </c>
      <c r="D993" s="120" t="s">
        <v>1890</v>
      </c>
      <c r="E993" s="129">
        <v>7.9405000000000001</v>
      </c>
      <c r="F993" s="130">
        <v>49.3</v>
      </c>
      <c r="G993" s="131">
        <v>1.3</v>
      </c>
      <c r="H993" s="130">
        <v>0.95</v>
      </c>
      <c r="I993" s="133"/>
      <c r="K993" s="133"/>
      <c r="M993" s="133"/>
      <c r="O993" s="133"/>
      <c r="Q993" s="133"/>
    </row>
    <row r="994" spans="1:17" ht="28.5">
      <c r="A994" s="127" t="s">
        <v>903</v>
      </c>
      <c r="B994" s="128" t="s">
        <v>1813</v>
      </c>
      <c r="C994" s="120" t="s">
        <v>1882</v>
      </c>
      <c r="D994" s="120" t="s">
        <v>1890</v>
      </c>
      <c r="E994" s="129">
        <v>11.470700000000001</v>
      </c>
      <c r="F994" s="130">
        <v>61.89</v>
      </c>
      <c r="G994" s="131">
        <v>1.3</v>
      </c>
      <c r="H994" s="130">
        <v>0.95</v>
      </c>
      <c r="I994" s="133"/>
      <c r="K994" s="133"/>
      <c r="M994" s="133"/>
      <c r="O994" s="133"/>
      <c r="Q994" s="133"/>
    </row>
    <row r="995" spans="1:17">
      <c r="A995" s="127" t="s">
        <v>904</v>
      </c>
      <c r="B995" s="128" t="s">
        <v>1814</v>
      </c>
      <c r="C995" s="120" t="s">
        <v>1882</v>
      </c>
      <c r="D995" s="120" t="s">
        <v>1890</v>
      </c>
      <c r="E995" s="129">
        <v>1.8595999999999999</v>
      </c>
      <c r="F995" s="130">
        <v>13.94</v>
      </c>
      <c r="G995" s="131">
        <v>1.3</v>
      </c>
      <c r="H995" s="130">
        <v>0.8</v>
      </c>
      <c r="I995" s="133"/>
      <c r="K995" s="133"/>
      <c r="M995" s="133"/>
      <c r="O995" s="133"/>
      <c r="Q995" s="133"/>
    </row>
    <row r="996" spans="1:17">
      <c r="A996" s="127" t="s">
        <v>905</v>
      </c>
      <c r="B996" s="128" t="s">
        <v>1814</v>
      </c>
      <c r="C996" s="120" t="s">
        <v>1882</v>
      </c>
      <c r="D996" s="120" t="s">
        <v>1890</v>
      </c>
      <c r="E996" s="129">
        <v>4.3217999999999996</v>
      </c>
      <c r="F996" s="130">
        <v>30.41</v>
      </c>
      <c r="G996" s="131">
        <v>1.3</v>
      </c>
      <c r="H996" s="130">
        <v>0.8</v>
      </c>
      <c r="I996" s="133"/>
      <c r="K996" s="133"/>
      <c r="M996" s="133"/>
      <c r="O996" s="133"/>
      <c r="Q996" s="133"/>
    </row>
    <row r="997" spans="1:17">
      <c r="A997" s="127" t="s">
        <v>906</v>
      </c>
      <c r="B997" s="128" t="s">
        <v>1814</v>
      </c>
      <c r="C997" s="120" t="s">
        <v>1882</v>
      </c>
      <c r="D997" s="120" t="s">
        <v>1890</v>
      </c>
      <c r="E997" s="129">
        <v>5.7706</v>
      </c>
      <c r="F997" s="130">
        <v>41.87</v>
      </c>
      <c r="G997" s="131">
        <v>1.3</v>
      </c>
      <c r="H997" s="130">
        <v>0.95</v>
      </c>
      <c r="I997" s="133"/>
      <c r="K997" s="133"/>
      <c r="M997" s="133"/>
      <c r="O997" s="133"/>
      <c r="Q997" s="133"/>
    </row>
    <row r="998" spans="1:17">
      <c r="A998" s="127" t="s">
        <v>907</v>
      </c>
      <c r="B998" s="128" t="s">
        <v>1814</v>
      </c>
      <c r="C998" s="120" t="s">
        <v>1882</v>
      </c>
      <c r="D998" s="120" t="s">
        <v>1890</v>
      </c>
      <c r="E998" s="129">
        <v>7.2473000000000001</v>
      </c>
      <c r="F998" s="130">
        <v>66.599999999999994</v>
      </c>
      <c r="G998" s="131">
        <v>1.3</v>
      </c>
      <c r="H998" s="130">
        <v>0.95</v>
      </c>
      <c r="I998" s="133"/>
      <c r="K998" s="133"/>
      <c r="M998" s="133"/>
      <c r="O998" s="133"/>
      <c r="Q998" s="133"/>
    </row>
    <row r="999" spans="1:17">
      <c r="A999" s="127" t="s">
        <v>908</v>
      </c>
      <c r="B999" s="128" t="s">
        <v>1815</v>
      </c>
      <c r="C999" s="120" t="s">
        <v>1882</v>
      </c>
      <c r="D999" s="120" t="s">
        <v>1890</v>
      </c>
      <c r="E999" s="129">
        <v>4.4029999999999996</v>
      </c>
      <c r="F999" s="130">
        <v>6</v>
      </c>
      <c r="G999" s="131">
        <v>1.3</v>
      </c>
      <c r="H999" s="130">
        <v>0.8</v>
      </c>
      <c r="I999" s="133"/>
      <c r="K999" s="133"/>
      <c r="M999" s="133"/>
      <c r="O999" s="133"/>
      <c r="Q999" s="133"/>
    </row>
    <row r="1000" spans="1:17">
      <c r="A1000" s="127" t="s">
        <v>909</v>
      </c>
      <c r="B1000" s="128" t="s">
        <v>1815</v>
      </c>
      <c r="C1000" s="120" t="s">
        <v>1882</v>
      </c>
      <c r="D1000" s="120" t="s">
        <v>1890</v>
      </c>
      <c r="E1000" s="129">
        <v>4.6346999999999996</v>
      </c>
      <c r="F1000" s="130">
        <v>20.62</v>
      </c>
      <c r="G1000" s="131">
        <v>1.3</v>
      </c>
      <c r="H1000" s="130">
        <v>0.8</v>
      </c>
      <c r="I1000" s="133"/>
      <c r="K1000" s="133"/>
      <c r="M1000" s="133"/>
      <c r="O1000" s="133"/>
      <c r="Q1000" s="133"/>
    </row>
    <row r="1001" spans="1:17">
      <c r="A1001" s="127" t="s">
        <v>910</v>
      </c>
      <c r="B1001" s="128" t="s">
        <v>1815</v>
      </c>
      <c r="C1001" s="120" t="s">
        <v>1882</v>
      </c>
      <c r="D1001" s="120" t="s">
        <v>1890</v>
      </c>
      <c r="E1001" s="129">
        <v>8.4003999999999994</v>
      </c>
      <c r="F1001" s="130">
        <v>37.49</v>
      </c>
      <c r="G1001" s="131">
        <v>1.3</v>
      </c>
      <c r="H1001" s="130">
        <v>0.95</v>
      </c>
      <c r="I1001" s="133"/>
      <c r="K1001" s="133"/>
      <c r="M1001" s="133"/>
      <c r="O1001" s="133"/>
      <c r="Q1001" s="133"/>
    </row>
    <row r="1002" spans="1:17">
      <c r="A1002" s="127" t="s">
        <v>911</v>
      </c>
      <c r="B1002" s="128" t="s">
        <v>1815</v>
      </c>
      <c r="C1002" s="120" t="s">
        <v>1882</v>
      </c>
      <c r="D1002" s="120" t="s">
        <v>1890</v>
      </c>
      <c r="E1002" s="129">
        <v>22.4983</v>
      </c>
      <c r="F1002" s="130">
        <v>82.8</v>
      </c>
      <c r="G1002" s="131">
        <v>1.3</v>
      </c>
      <c r="H1002" s="130">
        <v>0.95</v>
      </c>
      <c r="I1002" s="133"/>
      <c r="K1002" s="133"/>
      <c r="M1002" s="133"/>
      <c r="O1002" s="133"/>
      <c r="Q1002" s="133"/>
    </row>
    <row r="1003" spans="1:17">
      <c r="A1003" s="127" t="s">
        <v>912</v>
      </c>
      <c r="B1003" s="128" t="s">
        <v>1816</v>
      </c>
      <c r="C1003" s="120" t="s">
        <v>1882</v>
      </c>
      <c r="D1003" s="120" t="s">
        <v>1890</v>
      </c>
      <c r="E1003" s="129">
        <v>1.6407</v>
      </c>
      <c r="F1003" s="130">
        <v>12.72</v>
      </c>
      <c r="G1003" s="131">
        <v>1.3</v>
      </c>
      <c r="H1003" s="130">
        <v>0.8</v>
      </c>
      <c r="I1003" s="133"/>
      <c r="K1003" s="133"/>
      <c r="M1003" s="133"/>
      <c r="O1003" s="133"/>
      <c r="Q1003" s="133"/>
    </row>
    <row r="1004" spans="1:17">
      <c r="A1004" s="127" t="s">
        <v>913</v>
      </c>
      <c r="B1004" s="128" t="s">
        <v>1816</v>
      </c>
      <c r="C1004" s="120" t="s">
        <v>1882</v>
      </c>
      <c r="D1004" s="120" t="s">
        <v>1890</v>
      </c>
      <c r="E1004" s="129">
        <v>3.2544</v>
      </c>
      <c r="F1004" s="130">
        <v>22.03</v>
      </c>
      <c r="G1004" s="131">
        <v>1.3</v>
      </c>
      <c r="H1004" s="130">
        <v>0.8</v>
      </c>
      <c r="I1004" s="133"/>
      <c r="K1004" s="133"/>
      <c r="M1004" s="133"/>
      <c r="O1004" s="133"/>
      <c r="Q1004" s="133"/>
    </row>
    <row r="1005" spans="1:17">
      <c r="A1005" s="127" t="s">
        <v>914</v>
      </c>
      <c r="B1005" s="128" t="s">
        <v>1816</v>
      </c>
      <c r="C1005" s="120" t="s">
        <v>1882</v>
      </c>
      <c r="D1005" s="120" t="s">
        <v>1890</v>
      </c>
      <c r="E1005" s="129">
        <v>5.7436999999999996</v>
      </c>
      <c r="F1005" s="130">
        <v>34.590000000000003</v>
      </c>
      <c r="G1005" s="131">
        <v>1.3</v>
      </c>
      <c r="H1005" s="130">
        <v>0.95</v>
      </c>
      <c r="I1005" s="133"/>
      <c r="K1005" s="133"/>
      <c r="M1005" s="133"/>
      <c r="O1005" s="133"/>
      <c r="Q1005" s="133"/>
    </row>
    <row r="1006" spans="1:17">
      <c r="A1006" s="127" t="s">
        <v>915</v>
      </c>
      <c r="B1006" s="128" t="s">
        <v>1816</v>
      </c>
      <c r="C1006" s="120" t="s">
        <v>1882</v>
      </c>
      <c r="D1006" s="120" t="s">
        <v>1890</v>
      </c>
      <c r="E1006" s="129">
        <v>9.2967999999999993</v>
      </c>
      <c r="F1006" s="130">
        <v>46.12</v>
      </c>
      <c r="G1006" s="131">
        <v>1.3</v>
      </c>
      <c r="H1006" s="130">
        <v>0.95</v>
      </c>
      <c r="I1006" s="133"/>
      <c r="K1006" s="133"/>
      <c r="M1006" s="133"/>
      <c r="O1006" s="133"/>
      <c r="Q1006" s="133"/>
    </row>
    <row r="1007" spans="1:17" ht="28.5">
      <c r="A1007" s="127" t="s">
        <v>916</v>
      </c>
      <c r="B1007" s="128" t="s">
        <v>1817</v>
      </c>
      <c r="C1007" s="120" t="s">
        <v>1882</v>
      </c>
      <c r="D1007" s="120" t="s">
        <v>1890</v>
      </c>
      <c r="E1007" s="129">
        <v>2.6238999999999999</v>
      </c>
      <c r="F1007" s="130">
        <v>18.75</v>
      </c>
      <c r="G1007" s="131">
        <v>1.3</v>
      </c>
      <c r="H1007" s="130">
        <v>0.8</v>
      </c>
      <c r="I1007" s="133"/>
      <c r="K1007" s="133"/>
      <c r="M1007" s="133"/>
      <c r="O1007" s="133"/>
      <c r="Q1007" s="133"/>
    </row>
    <row r="1008" spans="1:17" ht="28.5">
      <c r="A1008" s="127" t="s">
        <v>917</v>
      </c>
      <c r="B1008" s="128" t="s">
        <v>1817</v>
      </c>
      <c r="C1008" s="120" t="s">
        <v>1882</v>
      </c>
      <c r="D1008" s="120" t="s">
        <v>1890</v>
      </c>
      <c r="E1008" s="129">
        <v>4.0336999999999996</v>
      </c>
      <c r="F1008" s="130">
        <v>26.91</v>
      </c>
      <c r="G1008" s="131">
        <v>1.3</v>
      </c>
      <c r="H1008" s="130">
        <v>0.8</v>
      </c>
      <c r="I1008" s="133"/>
      <c r="K1008" s="133"/>
      <c r="M1008" s="133"/>
      <c r="O1008" s="133"/>
      <c r="Q1008" s="133"/>
    </row>
    <row r="1009" spans="1:17" ht="28.5">
      <c r="A1009" s="127" t="s">
        <v>918</v>
      </c>
      <c r="B1009" s="128" t="s">
        <v>1817</v>
      </c>
      <c r="C1009" s="120" t="s">
        <v>1882</v>
      </c>
      <c r="D1009" s="120" t="s">
        <v>1890</v>
      </c>
      <c r="E1009" s="129">
        <v>5.1044999999999998</v>
      </c>
      <c r="F1009" s="130">
        <v>33.42</v>
      </c>
      <c r="G1009" s="131">
        <v>1.3</v>
      </c>
      <c r="H1009" s="130">
        <v>0.95</v>
      </c>
      <c r="I1009" s="133"/>
      <c r="K1009" s="133"/>
      <c r="M1009" s="133"/>
      <c r="O1009" s="133"/>
      <c r="Q1009" s="133"/>
    </row>
    <row r="1010" spans="1:17" ht="28.5">
      <c r="A1010" s="127" t="s">
        <v>919</v>
      </c>
      <c r="B1010" s="128" t="s">
        <v>1817</v>
      </c>
      <c r="C1010" s="120" t="s">
        <v>1882</v>
      </c>
      <c r="D1010" s="120" t="s">
        <v>1890</v>
      </c>
      <c r="E1010" s="129">
        <v>8.1935000000000002</v>
      </c>
      <c r="F1010" s="130">
        <v>46.17</v>
      </c>
      <c r="G1010" s="131">
        <v>1.3</v>
      </c>
      <c r="H1010" s="130">
        <v>0.95</v>
      </c>
      <c r="I1010" s="133"/>
      <c r="K1010" s="133"/>
      <c r="M1010" s="133"/>
      <c r="O1010" s="133"/>
      <c r="Q1010" s="133"/>
    </row>
    <row r="1011" spans="1:17">
      <c r="A1011" s="127" t="s">
        <v>920</v>
      </c>
      <c r="B1011" s="128" t="s">
        <v>1818</v>
      </c>
      <c r="C1011" s="120" t="s">
        <v>1882</v>
      </c>
      <c r="D1011" s="120" t="s">
        <v>1890</v>
      </c>
      <c r="E1011" s="129">
        <v>2.17</v>
      </c>
      <c r="F1011" s="130">
        <v>15.28</v>
      </c>
      <c r="G1011" s="131">
        <v>1.3</v>
      </c>
      <c r="H1011" s="130">
        <v>0.8</v>
      </c>
      <c r="I1011" s="133"/>
      <c r="K1011" s="133"/>
      <c r="M1011" s="133"/>
      <c r="O1011" s="133"/>
      <c r="Q1011" s="133"/>
    </row>
    <row r="1012" spans="1:17">
      <c r="A1012" s="127" t="s">
        <v>921</v>
      </c>
      <c r="B1012" s="128" t="s">
        <v>1818</v>
      </c>
      <c r="C1012" s="120" t="s">
        <v>1882</v>
      </c>
      <c r="D1012" s="120" t="s">
        <v>1890</v>
      </c>
      <c r="E1012" s="129">
        <v>2.9710000000000001</v>
      </c>
      <c r="F1012" s="130">
        <v>21.74</v>
      </c>
      <c r="G1012" s="131">
        <v>1.3</v>
      </c>
      <c r="H1012" s="130">
        <v>0.8</v>
      </c>
      <c r="I1012" s="133"/>
      <c r="K1012" s="133"/>
      <c r="M1012" s="133"/>
      <c r="O1012" s="133"/>
      <c r="Q1012" s="133"/>
    </row>
    <row r="1013" spans="1:17">
      <c r="A1013" s="127" t="s">
        <v>922</v>
      </c>
      <c r="B1013" s="128" t="s">
        <v>1818</v>
      </c>
      <c r="C1013" s="120" t="s">
        <v>1882</v>
      </c>
      <c r="D1013" s="120" t="s">
        <v>1890</v>
      </c>
      <c r="E1013" s="129">
        <v>5.6688999999999998</v>
      </c>
      <c r="F1013" s="130">
        <v>33.270000000000003</v>
      </c>
      <c r="G1013" s="131">
        <v>1.3</v>
      </c>
      <c r="H1013" s="130">
        <v>0.95</v>
      </c>
      <c r="I1013" s="133"/>
      <c r="K1013" s="133"/>
      <c r="M1013" s="133"/>
      <c r="O1013" s="133"/>
      <c r="Q1013" s="133"/>
    </row>
    <row r="1014" spans="1:17">
      <c r="A1014" s="127" t="s">
        <v>923</v>
      </c>
      <c r="B1014" s="128" t="s">
        <v>1818</v>
      </c>
      <c r="C1014" s="120" t="s">
        <v>1882</v>
      </c>
      <c r="D1014" s="120" t="s">
        <v>1890</v>
      </c>
      <c r="E1014" s="129">
        <v>9.3405000000000005</v>
      </c>
      <c r="F1014" s="130">
        <v>34.93</v>
      </c>
      <c r="G1014" s="131">
        <v>1.3</v>
      </c>
      <c r="H1014" s="130">
        <v>0.95</v>
      </c>
      <c r="I1014" s="133"/>
      <c r="K1014" s="133"/>
      <c r="M1014" s="133"/>
      <c r="O1014" s="133"/>
      <c r="Q1014" s="133"/>
    </row>
    <row r="1015" spans="1:17">
      <c r="A1015" s="127" t="s">
        <v>924</v>
      </c>
      <c r="B1015" s="128" t="s">
        <v>1819</v>
      </c>
      <c r="C1015" s="120" t="s">
        <v>1882</v>
      </c>
      <c r="D1015" s="120" t="s">
        <v>1890</v>
      </c>
      <c r="E1015" s="129">
        <v>1.3464</v>
      </c>
      <c r="F1015" s="130">
        <v>10.53</v>
      </c>
      <c r="G1015" s="131">
        <v>1.3</v>
      </c>
      <c r="H1015" s="130">
        <v>0.8</v>
      </c>
      <c r="I1015" s="133"/>
      <c r="K1015" s="133"/>
      <c r="M1015" s="133"/>
      <c r="O1015" s="133"/>
      <c r="Q1015" s="133"/>
    </row>
    <row r="1016" spans="1:17">
      <c r="A1016" s="127" t="s">
        <v>925</v>
      </c>
      <c r="B1016" s="128" t="s">
        <v>1819</v>
      </c>
      <c r="C1016" s="120" t="s">
        <v>1882</v>
      </c>
      <c r="D1016" s="120" t="s">
        <v>1890</v>
      </c>
      <c r="E1016" s="129">
        <v>2.5518999999999998</v>
      </c>
      <c r="F1016" s="130">
        <v>18.899999999999999</v>
      </c>
      <c r="G1016" s="131">
        <v>1.3</v>
      </c>
      <c r="H1016" s="130">
        <v>0.8</v>
      </c>
      <c r="I1016" s="133"/>
      <c r="K1016" s="133"/>
      <c r="M1016" s="133"/>
      <c r="O1016" s="133"/>
      <c r="Q1016" s="133"/>
    </row>
    <row r="1017" spans="1:17">
      <c r="A1017" s="127" t="s">
        <v>926</v>
      </c>
      <c r="B1017" s="128" t="s">
        <v>1819</v>
      </c>
      <c r="C1017" s="120" t="s">
        <v>1882</v>
      </c>
      <c r="D1017" s="120" t="s">
        <v>1890</v>
      </c>
      <c r="E1017" s="129">
        <v>4.5922000000000001</v>
      </c>
      <c r="F1017" s="130">
        <v>30.89</v>
      </c>
      <c r="G1017" s="131">
        <v>1.3</v>
      </c>
      <c r="H1017" s="130">
        <v>0.95</v>
      </c>
      <c r="I1017" s="133"/>
      <c r="K1017" s="133"/>
      <c r="M1017" s="133"/>
      <c r="O1017" s="133"/>
      <c r="Q1017" s="133"/>
    </row>
    <row r="1018" spans="1:17">
      <c r="A1018" s="127" t="s">
        <v>927</v>
      </c>
      <c r="B1018" s="128" t="s">
        <v>1819</v>
      </c>
      <c r="C1018" s="120" t="s">
        <v>1882</v>
      </c>
      <c r="D1018" s="120" t="s">
        <v>1890</v>
      </c>
      <c r="E1018" s="129">
        <v>6.6894</v>
      </c>
      <c r="F1018" s="130">
        <v>42.63</v>
      </c>
      <c r="G1018" s="131">
        <v>1.3</v>
      </c>
      <c r="H1018" s="130">
        <v>0.95</v>
      </c>
      <c r="I1018" s="133"/>
      <c r="K1018" s="133"/>
      <c r="M1018" s="133"/>
      <c r="O1018" s="133"/>
      <c r="Q1018" s="133"/>
    </row>
    <row r="1019" spans="1:17">
      <c r="A1019" s="127" t="s">
        <v>928</v>
      </c>
      <c r="B1019" s="128" t="s">
        <v>1820</v>
      </c>
      <c r="C1019" s="120" t="s">
        <v>1882</v>
      </c>
      <c r="D1019" s="120" t="s">
        <v>1890</v>
      </c>
      <c r="E1019" s="129">
        <v>0.64049999999999996</v>
      </c>
      <c r="F1019" s="130">
        <v>5.29</v>
      </c>
      <c r="G1019" s="131">
        <v>1.3</v>
      </c>
      <c r="H1019" s="130">
        <v>0.8</v>
      </c>
      <c r="I1019" s="133"/>
      <c r="K1019" s="133"/>
      <c r="M1019" s="133"/>
      <c r="O1019" s="133"/>
      <c r="Q1019" s="133"/>
    </row>
    <row r="1020" spans="1:17">
      <c r="A1020" s="127" t="s">
        <v>929</v>
      </c>
      <c r="B1020" s="128" t="s">
        <v>1820</v>
      </c>
      <c r="C1020" s="120" t="s">
        <v>1882</v>
      </c>
      <c r="D1020" s="120" t="s">
        <v>1890</v>
      </c>
      <c r="E1020" s="129">
        <v>1.9657</v>
      </c>
      <c r="F1020" s="130">
        <v>12.95</v>
      </c>
      <c r="G1020" s="131">
        <v>1.3</v>
      </c>
      <c r="H1020" s="130">
        <v>0.8</v>
      </c>
      <c r="I1020" s="133"/>
      <c r="K1020" s="133"/>
      <c r="M1020" s="133"/>
      <c r="O1020" s="133"/>
      <c r="Q1020" s="133"/>
    </row>
    <row r="1021" spans="1:17">
      <c r="A1021" s="127" t="s">
        <v>930</v>
      </c>
      <c r="B1021" s="128" t="s">
        <v>1820</v>
      </c>
      <c r="C1021" s="120" t="s">
        <v>1882</v>
      </c>
      <c r="D1021" s="120" t="s">
        <v>1890</v>
      </c>
      <c r="E1021" s="129">
        <v>3.879</v>
      </c>
      <c r="F1021" s="130">
        <v>22.44</v>
      </c>
      <c r="G1021" s="131">
        <v>1.3</v>
      </c>
      <c r="H1021" s="130">
        <v>0.95</v>
      </c>
      <c r="I1021" s="133"/>
      <c r="K1021" s="133"/>
      <c r="M1021" s="133"/>
      <c r="O1021" s="133"/>
      <c r="Q1021" s="133"/>
    </row>
    <row r="1022" spans="1:17">
      <c r="A1022" s="127" t="s">
        <v>931</v>
      </c>
      <c r="B1022" s="128" t="s">
        <v>1820</v>
      </c>
      <c r="C1022" s="120" t="s">
        <v>1882</v>
      </c>
      <c r="D1022" s="120" t="s">
        <v>1890</v>
      </c>
      <c r="E1022" s="129">
        <v>7.87</v>
      </c>
      <c r="F1022" s="130">
        <v>31.85</v>
      </c>
      <c r="G1022" s="131">
        <v>1.3</v>
      </c>
      <c r="H1022" s="130">
        <v>0.95</v>
      </c>
      <c r="I1022" s="133"/>
      <c r="K1022" s="133"/>
      <c r="M1022" s="133"/>
      <c r="O1022" s="133"/>
      <c r="Q1022" s="133"/>
    </row>
    <row r="1023" spans="1:17" ht="28.5">
      <c r="A1023" s="127" t="s">
        <v>932</v>
      </c>
      <c r="B1023" s="128" t="s">
        <v>1821</v>
      </c>
      <c r="C1023" s="120" t="s">
        <v>1882</v>
      </c>
      <c r="D1023" s="120" t="s">
        <v>1890</v>
      </c>
      <c r="E1023" s="129">
        <v>1.6912</v>
      </c>
      <c r="F1023" s="130">
        <v>11.76</v>
      </c>
      <c r="G1023" s="131">
        <v>1.3</v>
      </c>
      <c r="H1023" s="130">
        <v>0.8</v>
      </c>
      <c r="I1023" s="133"/>
      <c r="K1023" s="133"/>
      <c r="M1023" s="133"/>
      <c r="O1023" s="133"/>
      <c r="Q1023" s="133"/>
    </row>
    <row r="1024" spans="1:17" ht="28.5">
      <c r="A1024" s="127" t="s">
        <v>933</v>
      </c>
      <c r="B1024" s="128" t="s">
        <v>1821</v>
      </c>
      <c r="C1024" s="120" t="s">
        <v>1882</v>
      </c>
      <c r="D1024" s="120" t="s">
        <v>1890</v>
      </c>
      <c r="E1024" s="129">
        <v>2.5123000000000002</v>
      </c>
      <c r="F1024" s="130">
        <v>16.52</v>
      </c>
      <c r="G1024" s="131">
        <v>1.3</v>
      </c>
      <c r="H1024" s="130">
        <v>0.8</v>
      </c>
      <c r="I1024" s="133"/>
      <c r="K1024" s="133"/>
      <c r="M1024" s="133"/>
      <c r="O1024" s="133"/>
      <c r="Q1024" s="133"/>
    </row>
    <row r="1025" spans="1:17" ht="28.5">
      <c r="A1025" s="127" t="s">
        <v>934</v>
      </c>
      <c r="B1025" s="128" t="s">
        <v>1821</v>
      </c>
      <c r="C1025" s="120" t="s">
        <v>1882</v>
      </c>
      <c r="D1025" s="120" t="s">
        <v>1890</v>
      </c>
      <c r="E1025" s="129">
        <v>2.8954</v>
      </c>
      <c r="F1025" s="130">
        <v>19.13</v>
      </c>
      <c r="G1025" s="131">
        <v>1.3</v>
      </c>
      <c r="H1025" s="130">
        <v>0.95</v>
      </c>
      <c r="I1025" s="133"/>
      <c r="K1025" s="133"/>
      <c r="M1025" s="133"/>
      <c r="O1025" s="133"/>
      <c r="Q1025" s="133"/>
    </row>
    <row r="1026" spans="1:17" ht="28.5">
      <c r="A1026" s="127" t="s">
        <v>935</v>
      </c>
      <c r="B1026" s="128" t="s">
        <v>1821</v>
      </c>
      <c r="C1026" s="120" t="s">
        <v>1882</v>
      </c>
      <c r="D1026" s="120" t="s">
        <v>1890</v>
      </c>
      <c r="E1026" s="129">
        <v>4.8958000000000004</v>
      </c>
      <c r="F1026" s="130">
        <v>23.74</v>
      </c>
      <c r="G1026" s="131">
        <v>1.3</v>
      </c>
      <c r="H1026" s="130">
        <v>0.95</v>
      </c>
      <c r="I1026" s="133"/>
      <c r="K1026" s="133"/>
      <c r="M1026" s="133"/>
      <c r="O1026" s="133"/>
      <c r="Q1026" s="133"/>
    </row>
    <row r="1027" spans="1:17">
      <c r="A1027" s="127" t="s">
        <v>936</v>
      </c>
      <c r="B1027" s="128" t="s">
        <v>1822</v>
      </c>
      <c r="C1027" s="120" t="s">
        <v>1882</v>
      </c>
      <c r="D1027" s="120" t="s">
        <v>1890</v>
      </c>
      <c r="E1027" s="129">
        <v>1.2456</v>
      </c>
      <c r="F1027" s="130">
        <v>9.3800000000000008</v>
      </c>
      <c r="G1027" s="131">
        <v>1.3</v>
      </c>
      <c r="H1027" s="130">
        <v>0.8</v>
      </c>
      <c r="I1027" s="133"/>
      <c r="K1027" s="133"/>
      <c r="M1027" s="133"/>
      <c r="O1027" s="133"/>
      <c r="Q1027" s="133"/>
    </row>
    <row r="1028" spans="1:17">
      <c r="A1028" s="127" t="s">
        <v>937</v>
      </c>
      <c r="B1028" s="128" t="s">
        <v>1822</v>
      </c>
      <c r="C1028" s="120" t="s">
        <v>1882</v>
      </c>
      <c r="D1028" s="120" t="s">
        <v>1890</v>
      </c>
      <c r="E1028" s="129">
        <v>2.0813000000000001</v>
      </c>
      <c r="F1028" s="130">
        <v>13.38</v>
      </c>
      <c r="G1028" s="131">
        <v>1.3</v>
      </c>
      <c r="H1028" s="130">
        <v>0.8</v>
      </c>
      <c r="I1028" s="133"/>
      <c r="K1028" s="133"/>
      <c r="M1028" s="133"/>
      <c r="O1028" s="133"/>
      <c r="Q1028" s="133"/>
    </row>
    <row r="1029" spans="1:17">
      <c r="A1029" s="127" t="s">
        <v>938</v>
      </c>
      <c r="B1029" s="128" t="s">
        <v>1822</v>
      </c>
      <c r="C1029" s="120" t="s">
        <v>1882</v>
      </c>
      <c r="D1029" s="120" t="s">
        <v>1890</v>
      </c>
      <c r="E1029" s="129">
        <v>4.407</v>
      </c>
      <c r="F1029" s="130">
        <v>24.12</v>
      </c>
      <c r="G1029" s="131">
        <v>1.3</v>
      </c>
      <c r="H1029" s="130">
        <v>0.95</v>
      </c>
      <c r="I1029" s="133"/>
      <c r="K1029" s="133"/>
      <c r="M1029" s="133"/>
      <c r="O1029" s="133"/>
      <c r="Q1029" s="133"/>
    </row>
    <row r="1030" spans="1:17">
      <c r="A1030" s="127" t="s">
        <v>939</v>
      </c>
      <c r="B1030" s="128" t="s">
        <v>1822</v>
      </c>
      <c r="C1030" s="120" t="s">
        <v>1882</v>
      </c>
      <c r="D1030" s="120" t="s">
        <v>1890</v>
      </c>
      <c r="E1030" s="129">
        <v>5.5138999999999996</v>
      </c>
      <c r="F1030" s="130">
        <v>38.200000000000003</v>
      </c>
      <c r="G1030" s="131">
        <v>1.3</v>
      </c>
      <c r="H1030" s="130">
        <v>0.95</v>
      </c>
      <c r="I1030" s="133"/>
      <c r="K1030" s="133"/>
      <c r="M1030" s="133"/>
      <c r="O1030" s="133"/>
      <c r="Q1030" s="133"/>
    </row>
    <row r="1031" spans="1:17">
      <c r="A1031" s="127" t="s">
        <v>940</v>
      </c>
      <c r="B1031" s="128" t="s">
        <v>1823</v>
      </c>
      <c r="C1031" s="120" t="s">
        <v>1882</v>
      </c>
      <c r="D1031" s="120" t="s">
        <v>1890</v>
      </c>
      <c r="E1031" s="129">
        <v>1.4401999999999999</v>
      </c>
      <c r="F1031" s="130">
        <v>10.77</v>
      </c>
      <c r="G1031" s="131">
        <v>1.3</v>
      </c>
      <c r="H1031" s="130">
        <v>0.8</v>
      </c>
      <c r="I1031" s="133"/>
      <c r="K1031" s="133"/>
      <c r="M1031" s="133"/>
      <c r="O1031" s="133"/>
      <c r="Q1031" s="133"/>
    </row>
    <row r="1032" spans="1:17">
      <c r="A1032" s="127" t="s">
        <v>941</v>
      </c>
      <c r="B1032" s="128" t="s">
        <v>1823</v>
      </c>
      <c r="C1032" s="120" t="s">
        <v>1882</v>
      </c>
      <c r="D1032" s="120" t="s">
        <v>1890</v>
      </c>
      <c r="E1032" s="129">
        <v>1.8061</v>
      </c>
      <c r="F1032" s="130">
        <v>13.46</v>
      </c>
      <c r="G1032" s="131">
        <v>1.3</v>
      </c>
      <c r="H1032" s="130">
        <v>0.8</v>
      </c>
      <c r="I1032" s="133"/>
      <c r="K1032" s="133"/>
      <c r="M1032" s="133"/>
      <c r="O1032" s="133"/>
      <c r="Q1032" s="133"/>
    </row>
    <row r="1033" spans="1:17">
      <c r="A1033" s="127" t="s">
        <v>942</v>
      </c>
      <c r="B1033" s="128" t="s">
        <v>1823</v>
      </c>
      <c r="C1033" s="120" t="s">
        <v>1882</v>
      </c>
      <c r="D1033" s="120" t="s">
        <v>1890</v>
      </c>
      <c r="E1033" s="129">
        <v>3.2029999999999998</v>
      </c>
      <c r="F1033" s="130">
        <v>21.89</v>
      </c>
      <c r="G1033" s="131">
        <v>1.3</v>
      </c>
      <c r="H1033" s="130">
        <v>0.95</v>
      </c>
      <c r="I1033" s="133"/>
      <c r="K1033" s="133"/>
      <c r="M1033" s="133"/>
      <c r="O1033" s="133"/>
      <c r="Q1033" s="133"/>
    </row>
    <row r="1034" spans="1:17">
      <c r="A1034" s="127" t="s">
        <v>943</v>
      </c>
      <c r="B1034" s="128" t="s">
        <v>1823</v>
      </c>
      <c r="C1034" s="120" t="s">
        <v>1882</v>
      </c>
      <c r="D1034" s="120" t="s">
        <v>1890</v>
      </c>
      <c r="E1034" s="129">
        <v>6.5444000000000004</v>
      </c>
      <c r="F1034" s="130">
        <v>30.45</v>
      </c>
      <c r="G1034" s="131">
        <v>1.3</v>
      </c>
      <c r="H1034" s="130">
        <v>0.95</v>
      </c>
      <c r="I1034" s="133"/>
      <c r="K1034" s="133"/>
      <c r="M1034" s="133"/>
      <c r="O1034" s="133"/>
      <c r="Q1034" s="133"/>
    </row>
    <row r="1035" spans="1:17">
      <c r="A1035" s="127" t="s">
        <v>944</v>
      </c>
      <c r="B1035" s="128" t="s">
        <v>1824</v>
      </c>
      <c r="C1035" s="120" t="s">
        <v>1883</v>
      </c>
      <c r="D1035" s="120" t="s">
        <v>1890</v>
      </c>
      <c r="E1035" s="129">
        <v>0.18360000000000001</v>
      </c>
      <c r="F1035" s="130">
        <v>2.48</v>
      </c>
      <c r="G1035" s="131">
        <v>1.8</v>
      </c>
      <c r="H1035" s="130">
        <v>0.8</v>
      </c>
      <c r="I1035" s="133"/>
      <c r="K1035" s="133"/>
      <c r="M1035" s="133"/>
      <c r="O1035" s="133"/>
      <c r="Q1035" s="133"/>
    </row>
    <row r="1036" spans="1:17">
      <c r="A1036" s="127" t="s">
        <v>945</v>
      </c>
      <c r="B1036" s="128" t="s">
        <v>1824</v>
      </c>
      <c r="C1036" s="120" t="s">
        <v>1883</v>
      </c>
      <c r="D1036" s="120" t="s">
        <v>1890</v>
      </c>
      <c r="E1036" s="129">
        <v>0.2374</v>
      </c>
      <c r="F1036" s="130">
        <v>2.78</v>
      </c>
      <c r="G1036" s="131">
        <v>1.8</v>
      </c>
      <c r="H1036" s="130">
        <v>0.8</v>
      </c>
      <c r="I1036" s="133"/>
      <c r="K1036" s="133"/>
      <c r="M1036" s="133"/>
      <c r="O1036" s="133"/>
      <c r="Q1036" s="133"/>
    </row>
    <row r="1037" spans="1:17">
      <c r="A1037" s="127" t="s">
        <v>946</v>
      </c>
      <c r="B1037" s="128" t="s">
        <v>1824</v>
      </c>
      <c r="C1037" s="120" t="s">
        <v>1883</v>
      </c>
      <c r="D1037" s="120" t="s">
        <v>1890</v>
      </c>
      <c r="E1037" s="129">
        <v>0.70250000000000001</v>
      </c>
      <c r="F1037" s="130">
        <v>5.69</v>
      </c>
      <c r="G1037" s="131">
        <v>1.8</v>
      </c>
      <c r="H1037" s="130">
        <v>0.95</v>
      </c>
      <c r="I1037" s="133"/>
      <c r="K1037" s="133"/>
      <c r="M1037" s="133"/>
      <c r="O1037" s="133"/>
      <c r="Q1037" s="133"/>
    </row>
    <row r="1038" spans="1:17">
      <c r="A1038" s="127" t="s">
        <v>947</v>
      </c>
      <c r="B1038" s="128" t="s">
        <v>1824</v>
      </c>
      <c r="C1038" s="120" t="s">
        <v>1883</v>
      </c>
      <c r="D1038" s="120" t="s">
        <v>1890</v>
      </c>
      <c r="E1038" s="129">
        <v>2.2686000000000002</v>
      </c>
      <c r="F1038" s="130">
        <v>22.2</v>
      </c>
      <c r="G1038" s="131">
        <v>1.8</v>
      </c>
      <c r="H1038" s="130">
        <v>0.95</v>
      </c>
      <c r="I1038" s="133"/>
      <c r="K1038" s="133"/>
      <c r="M1038" s="133"/>
      <c r="O1038" s="133"/>
      <c r="Q1038" s="133"/>
    </row>
    <row r="1039" spans="1:17">
      <c r="A1039" s="127" t="s">
        <v>948</v>
      </c>
      <c r="B1039" s="128" t="s">
        <v>1825</v>
      </c>
      <c r="C1039" s="120" t="s">
        <v>1882</v>
      </c>
      <c r="D1039" s="120" t="s">
        <v>1890</v>
      </c>
      <c r="E1039" s="129">
        <v>3.2544</v>
      </c>
      <c r="F1039" s="130">
        <v>4.75</v>
      </c>
      <c r="G1039" s="131">
        <v>1.3</v>
      </c>
      <c r="H1039" s="130">
        <v>0.8</v>
      </c>
      <c r="I1039" s="133"/>
      <c r="K1039" s="133"/>
      <c r="M1039" s="133"/>
      <c r="O1039" s="133"/>
      <c r="Q1039" s="133"/>
    </row>
    <row r="1040" spans="1:17">
      <c r="A1040" s="127" t="s">
        <v>949</v>
      </c>
      <c r="B1040" s="128" t="s">
        <v>1825</v>
      </c>
      <c r="C1040" s="120" t="s">
        <v>1882</v>
      </c>
      <c r="D1040" s="120" t="s">
        <v>1890</v>
      </c>
      <c r="E1040" s="129">
        <v>6.8205</v>
      </c>
      <c r="F1040" s="130">
        <v>13.27</v>
      </c>
      <c r="G1040" s="131">
        <v>1.3</v>
      </c>
      <c r="H1040" s="130">
        <v>0.8</v>
      </c>
      <c r="I1040" s="133"/>
      <c r="K1040" s="133"/>
      <c r="M1040" s="133"/>
      <c r="O1040" s="133"/>
      <c r="Q1040" s="133"/>
    </row>
    <row r="1041" spans="1:17">
      <c r="A1041" s="127" t="s">
        <v>950</v>
      </c>
      <c r="B1041" s="128" t="s">
        <v>1825</v>
      </c>
      <c r="C1041" s="120" t="s">
        <v>1882</v>
      </c>
      <c r="D1041" s="120" t="s">
        <v>1890</v>
      </c>
      <c r="E1041" s="129">
        <v>11.918699999999999</v>
      </c>
      <c r="F1041" s="130">
        <v>24.93</v>
      </c>
      <c r="G1041" s="131">
        <v>1.3</v>
      </c>
      <c r="H1041" s="130">
        <v>0.95</v>
      </c>
      <c r="I1041" s="133"/>
      <c r="K1041" s="133"/>
      <c r="M1041" s="133"/>
      <c r="O1041" s="133"/>
      <c r="Q1041" s="133"/>
    </row>
    <row r="1042" spans="1:17">
      <c r="A1042" s="127" t="s">
        <v>951</v>
      </c>
      <c r="B1042" s="128" t="s">
        <v>1825</v>
      </c>
      <c r="C1042" s="120" t="s">
        <v>1882</v>
      </c>
      <c r="D1042" s="120" t="s">
        <v>1890</v>
      </c>
      <c r="E1042" s="129">
        <v>24.960599999999999</v>
      </c>
      <c r="F1042" s="130">
        <v>56.54</v>
      </c>
      <c r="G1042" s="131">
        <v>1.3</v>
      </c>
      <c r="H1042" s="130">
        <v>0.95</v>
      </c>
      <c r="I1042" s="133"/>
      <c r="K1042" s="133"/>
      <c r="M1042" s="133"/>
      <c r="O1042" s="133"/>
      <c r="Q1042" s="133"/>
    </row>
    <row r="1043" spans="1:17">
      <c r="A1043" s="127" t="s">
        <v>952</v>
      </c>
      <c r="B1043" s="128" t="s">
        <v>1826</v>
      </c>
      <c r="C1043" s="120" t="s">
        <v>1882</v>
      </c>
      <c r="D1043" s="120" t="s">
        <v>1890</v>
      </c>
      <c r="E1043" s="129">
        <v>0.84770000000000001</v>
      </c>
      <c r="F1043" s="130">
        <v>5.61</v>
      </c>
      <c r="G1043" s="131">
        <v>1.3</v>
      </c>
      <c r="H1043" s="130">
        <v>0.8</v>
      </c>
      <c r="I1043" s="133"/>
      <c r="K1043" s="133"/>
      <c r="M1043" s="133"/>
      <c r="O1043" s="133"/>
      <c r="Q1043" s="133"/>
    </row>
    <row r="1044" spans="1:17">
      <c r="A1044" s="127" t="s">
        <v>953</v>
      </c>
      <c r="B1044" s="128" t="s">
        <v>1826</v>
      </c>
      <c r="C1044" s="120" t="s">
        <v>1882</v>
      </c>
      <c r="D1044" s="120" t="s">
        <v>1890</v>
      </c>
      <c r="E1044" s="129">
        <v>4.3071999999999999</v>
      </c>
      <c r="F1044" s="130">
        <v>15.73</v>
      </c>
      <c r="G1044" s="131">
        <v>1.3</v>
      </c>
      <c r="H1044" s="130">
        <v>0.8</v>
      </c>
      <c r="I1044" s="133"/>
      <c r="K1044" s="133"/>
      <c r="M1044" s="133"/>
      <c r="O1044" s="133"/>
      <c r="Q1044" s="133"/>
    </row>
    <row r="1045" spans="1:17">
      <c r="A1045" s="127" t="s">
        <v>954</v>
      </c>
      <c r="B1045" s="128" t="s">
        <v>1826</v>
      </c>
      <c r="C1045" s="120" t="s">
        <v>1882</v>
      </c>
      <c r="D1045" s="120" t="s">
        <v>1890</v>
      </c>
      <c r="E1045" s="129">
        <v>6.6323999999999996</v>
      </c>
      <c r="F1045" s="130">
        <v>27.55</v>
      </c>
      <c r="G1045" s="131">
        <v>1.3</v>
      </c>
      <c r="H1045" s="130">
        <v>0.95</v>
      </c>
      <c r="I1045" s="133"/>
      <c r="K1045" s="133"/>
      <c r="M1045" s="133"/>
      <c r="O1045" s="133"/>
      <c r="Q1045" s="133"/>
    </row>
    <row r="1046" spans="1:17">
      <c r="A1046" s="127" t="s">
        <v>955</v>
      </c>
      <c r="B1046" s="128" t="s">
        <v>1826</v>
      </c>
      <c r="C1046" s="120" t="s">
        <v>1882</v>
      </c>
      <c r="D1046" s="120" t="s">
        <v>1890</v>
      </c>
      <c r="E1046" s="129">
        <v>22.087700000000002</v>
      </c>
      <c r="F1046" s="130">
        <v>75.17</v>
      </c>
      <c r="G1046" s="131">
        <v>1.3</v>
      </c>
      <c r="H1046" s="130">
        <v>0.95</v>
      </c>
      <c r="I1046" s="133"/>
      <c r="K1046" s="133"/>
      <c r="M1046" s="133"/>
      <c r="O1046" s="133"/>
      <c r="Q1046" s="133"/>
    </row>
    <row r="1047" spans="1:17">
      <c r="A1047" s="127" t="s">
        <v>956</v>
      </c>
      <c r="B1047" s="128" t="s">
        <v>1827</v>
      </c>
      <c r="C1047" s="120" t="s">
        <v>1882</v>
      </c>
      <c r="D1047" s="120" t="s">
        <v>1890</v>
      </c>
      <c r="E1047" s="129">
        <v>0.2465</v>
      </c>
      <c r="F1047" s="130">
        <v>2.38</v>
      </c>
      <c r="G1047" s="131">
        <v>1.3</v>
      </c>
      <c r="H1047" s="130">
        <v>0.8</v>
      </c>
      <c r="I1047" s="133"/>
      <c r="K1047" s="133"/>
      <c r="M1047" s="133"/>
      <c r="O1047" s="133"/>
      <c r="Q1047" s="133"/>
    </row>
    <row r="1048" spans="1:17">
      <c r="A1048" s="127" t="s">
        <v>957</v>
      </c>
      <c r="B1048" s="128" t="s">
        <v>1827</v>
      </c>
      <c r="C1048" s="120" t="s">
        <v>1882</v>
      </c>
      <c r="D1048" s="120" t="s">
        <v>1890</v>
      </c>
      <c r="E1048" s="129">
        <v>0.94579999999999997</v>
      </c>
      <c r="F1048" s="130">
        <v>5.8</v>
      </c>
      <c r="G1048" s="131">
        <v>1.3</v>
      </c>
      <c r="H1048" s="130">
        <v>0.8</v>
      </c>
      <c r="I1048" s="133"/>
      <c r="K1048" s="133"/>
      <c r="M1048" s="133"/>
      <c r="O1048" s="133"/>
      <c r="Q1048" s="133"/>
    </row>
    <row r="1049" spans="1:17">
      <c r="A1049" s="127" t="s">
        <v>958</v>
      </c>
      <c r="B1049" s="128" t="s">
        <v>1827</v>
      </c>
      <c r="C1049" s="120" t="s">
        <v>1882</v>
      </c>
      <c r="D1049" s="120" t="s">
        <v>1890</v>
      </c>
      <c r="E1049" s="129">
        <v>2.8782000000000001</v>
      </c>
      <c r="F1049" s="130">
        <v>15.16</v>
      </c>
      <c r="G1049" s="131">
        <v>1.3</v>
      </c>
      <c r="H1049" s="130">
        <v>0.95</v>
      </c>
      <c r="I1049" s="133"/>
      <c r="K1049" s="133"/>
      <c r="M1049" s="133"/>
      <c r="O1049" s="133"/>
      <c r="Q1049" s="133"/>
    </row>
    <row r="1050" spans="1:17">
      <c r="A1050" s="127" t="s">
        <v>959</v>
      </c>
      <c r="B1050" s="128" t="s">
        <v>1827</v>
      </c>
      <c r="C1050" s="120" t="s">
        <v>1882</v>
      </c>
      <c r="D1050" s="120" t="s">
        <v>1890</v>
      </c>
      <c r="E1050" s="129">
        <v>7.7907000000000002</v>
      </c>
      <c r="F1050" s="130">
        <v>27.75</v>
      </c>
      <c r="G1050" s="131">
        <v>1.3</v>
      </c>
      <c r="H1050" s="130">
        <v>0.95</v>
      </c>
      <c r="I1050" s="133"/>
      <c r="K1050" s="133"/>
      <c r="M1050" s="133"/>
      <c r="O1050" s="133"/>
      <c r="Q1050" s="133"/>
    </row>
    <row r="1051" spans="1:17" ht="28.5">
      <c r="A1051" s="127" t="s">
        <v>960</v>
      </c>
      <c r="B1051" s="128" t="s">
        <v>1828</v>
      </c>
      <c r="C1051" s="120" t="s">
        <v>1882</v>
      </c>
      <c r="D1051" s="120" t="s">
        <v>1890</v>
      </c>
      <c r="E1051" s="129">
        <v>0.71689999999999998</v>
      </c>
      <c r="F1051" s="130">
        <v>4.54</v>
      </c>
      <c r="G1051" s="131">
        <v>1.3</v>
      </c>
      <c r="H1051" s="130">
        <v>0.8</v>
      </c>
      <c r="I1051" s="133"/>
      <c r="K1051" s="133"/>
      <c r="M1051" s="133"/>
      <c r="O1051" s="133"/>
      <c r="Q1051" s="133"/>
    </row>
    <row r="1052" spans="1:17" ht="28.5">
      <c r="A1052" s="127" t="s">
        <v>961</v>
      </c>
      <c r="B1052" s="128" t="s">
        <v>1828</v>
      </c>
      <c r="C1052" s="120" t="s">
        <v>1882</v>
      </c>
      <c r="D1052" s="120" t="s">
        <v>1890</v>
      </c>
      <c r="E1052" s="129">
        <v>1.5167999999999999</v>
      </c>
      <c r="F1052" s="130">
        <v>8.59</v>
      </c>
      <c r="G1052" s="131">
        <v>1.3</v>
      </c>
      <c r="H1052" s="130">
        <v>0.8</v>
      </c>
      <c r="I1052" s="133"/>
      <c r="K1052" s="133"/>
      <c r="M1052" s="133"/>
      <c r="O1052" s="133"/>
      <c r="Q1052" s="133"/>
    </row>
    <row r="1053" spans="1:17" ht="28.5">
      <c r="A1053" s="127" t="s">
        <v>962</v>
      </c>
      <c r="B1053" s="128" t="s">
        <v>1828</v>
      </c>
      <c r="C1053" s="120" t="s">
        <v>1882</v>
      </c>
      <c r="D1053" s="120" t="s">
        <v>1890</v>
      </c>
      <c r="E1053" s="129">
        <v>1.7317</v>
      </c>
      <c r="F1053" s="130">
        <v>9.19</v>
      </c>
      <c r="G1053" s="131">
        <v>1.3</v>
      </c>
      <c r="H1053" s="130">
        <v>0.95</v>
      </c>
      <c r="I1053" s="133"/>
      <c r="K1053" s="133"/>
      <c r="M1053" s="133"/>
      <c r="O1053" s="133"/>
      <c r="Q1053" s="133"/>
    </row>
    <row r="1054" spans="1:17" ht="28.5">
      <c r="A1054" s="127" t="s">
        <v>963</v>
      </c>
      <c r="B1054" s="128" t="s">
        <v>1828</v>
      </c>
      <c r="C1054" s="120" t="s">
        <v>1882</v>
      </c>
      <c r="D1054" s="120" t="s">
        <v>1890</v>
      </c>
      <c r="E1054" s="129">
        <v>4.633</v>
      </c>
      <c r="F1054" s="130">
        <v>16.98</v>
      </c>
      <c r="G1054" s="131">
        <v>1.3</v>
      </c>
      <c r="H1054" s="130">
        <v>0.95</v>
      </c>
      <c r="I1054" s="133"/>
      <c r="K1054" s="133"/>
      <c r="M1054" s="133"/>
      <c r="O1054" s="133"/>
      <c r="Q1054" s="133"/>
    </row>
    <row r="1055" spans="1:17">
      <c r="A1055" s="127" t="s">
        <v>964</v>
      </c>
      <c r="B1055" s="128" t="s">
        <v>1829</v>
      </c>
      <c r="C1055" s="120" t="s">
        <v>1882</v>
      </c>
      <c r="D1055" s="120" t="s">
        <v>1890</v>
      </c>
      <c r="E1055" s="129">
        <v>0.77910000000000001</v>
      </c>
      <c r="F1055" s="130">
        <v>5.32</v>
      </c>
      <c r="G1055" s="131">
        <v>1.3</v>
      </c>
      <c r="H1055" s="130">
        <v>0.8</v>
      </c>
      <c r="I1055" s="133"/>
      <c r="K1055" s="133"/>
      <c r="M1055" s="133"/>
      <c r="O1055" s="133"/>
      <c r="Q1055" s="133"/>
    </row>
    <row r="1056" spans="1:17">
      <c r="A1056" s="127" t="s">
        <v>965</v>
      </c>
      <c r="B1056" s="128" t="s">
        <v>1829</v>
      </c>
      <c r="C1056" s="120" t="s">
        <v>1882</v>
      </c>
      <c r="D1056" s="120" t="s">
        <v>1890</v>
      </c>
      <c r="E1056" s="129">
        <v>1.3062</v>
      </c>
      <c r="F1056" s="130">
        <v>8.17</v>
      </c>
      <c r="G1056" s="131">
        <v>1.3</v>
      </c>
      <c r="H1056" s="130">
        <v>0.8</v>
      </c>
      <c r="I1056" s="133"/>
      <c r="K1056" s="133"/>
      <c r="M1056" s="133"/>
      <c r="O1056" s="133"/>
      <c r="Q1056" s="133"/>
    </row>
    <row r="1057" spans="1:17">
      <c r="A1057" s="127" t="s">
        <v>966</v>
      </c>
      <c r="B1057" s="128" t="s">
        <v>1829</v>
      </c>
      <c r="C1057" s="120" t="s">
        <v>1882</v>
      </c>
      <c r="D1057" s="120" t="s">
        <v>1890</v>
      </c>
      <c r="E1057" s="129">
        <v>2.6863999999999999</v>
      </c>
      <c r="F1057" s="130">
        <v>15.21</v>
      </c>
      <c r="G1057" s="131">
        <v>1.3</v>
      </c>
      <c r="H1057" s="130">
        <v>0.95</v>
      </c>
      <c r="I1057" s="133"/>
      <c r="K1057" s="133"/>
      <c r="M1057" s="133"/>
      <c r="O1057" s="133"/>
      <c r="Q1057" s="133"/>
    </row>
    <row r="1058" spans="1:17">
      <c r="A1058" s="127" t="s">
        <v>967</v>
      </c>
      <c r="B1058" s="128" t="s">
        <v>1829</v>
      </c>
      <c r="C1058" s="120" t="s">
        <v>1882</v>
      </c>
      <c r="D1058" s="120" t="s">
        <v>1890</v>
      </c>
      <c r="E1058" s="129">
        <v>3.4832999999999998</v>
      </c>
      <c r="F1058" s="130">
        <v>16.48</v>
      </c>
      <c r="G1058" s="131">
        <v>1.3</v>
      </c>
      <c r="H1058" s="130">
        <v>0.95</v>
      </c>
      <c r="I1058" s="133"/>
      <c r="K1058" s="133"/>
      <c r="M1058" s="133"/>
      <c r="O1058" s="133"/>
      <c r="Q1058" s="133"/>
    </row>
    <row r="1059" spans="1:17">
      <c r="A1059" s="127" t="s">
        <v>968</v>
      </c>
      <c r="B1059" s="128" t="s">
        <v>1830</v>
      </c>
      <c r="C1059" s="120" t="s">
        <v>1882</v>
      </c>
      <c r="D1059" s="120" t="s">
        <v>1890</v>
      </c>
      <c r="E1059" s="129">
        <v>0.4849</v>
      </c>
      <c r="F1059" s="130">
        <v>4.08</v>
      </c>
      <c r="G1059" s="131">
        <v>1.3</v>
      </c>
      <c r="H1059" s="130">
        <v>0.8</v>
      </c>
      <c r="I1059" s="133"/>
      <c r="K1059" s="133"/>
      <c r="M1059" s="133"/>
      <c r="O1059" s="133"/>
      <c r="Q1059" s="133"/>
    </row>
    <row r="1060" spans="1:17">
      <c r="A1060" s="127" t="s">
        <v>969</v>
      </c>
      <c r="B1060" s="128" t="s">
        <v>1830</v>
      </c>
      <c r="C1060" s="120" t="s">
        <v>1882</v>
      </c>
      <c r="D1060" s="120" t="s">
        <v>1890</v>
      </c>
      <c r="E1060" s="129">
        <v>0.77270000000000005</v>
      </c>
      <c r="F1060" s="130">
        <v>5.84</v>
      </c>
      <c r="G1060" s="131">
        <v>1.3</v>
      </c>
      <c r="H1060" s="130">
        <v>0.8</v>
      </c>
      <c r="I1060" s="133"/>
      <c r="K1060" s="133"/>
      <c r="M1060" s="133"/>
      <c r="O1060" s="133"/>
      <c r="Q1060" s="133"/>
    </row>
    <row r="1061" spans="1:17">
      <c r="A1061" s="127" t="s">
        <v>970</v>
      </c>
      <c r="B1061" s="128" t="s">
        <v>1830</v>
      </c>
      <c r="C1061" s="120" t="s">
        <v>1882</v>
      </c>
      <c r="D1061" s="120" t="s">
        <v>1890</v>
      </c>
      <c r="E1061" s="129">
        <v>2.1741999999999999</v>
      </c>
      <c r="F1061" s="130">
        <v>13.88</v>
      </c>
      <c r="G1061" s="131">
        <v>1.3</v>
      </c>
      <c r="H1061" s="130">
        <v>0.95</v>
      </c>
      <c r="I1061" s="133"/>
      <c r="K1061" s="133"/>
      <c r="M1061" s="133"/>
      <c r="O1061" s="133"/>
      <c r="Q1061" s="133"/>
    </row>
    <row r="1062" spans="1:17">
      <c r="A1062" s="127" t="s">
        <v>971</v>
      </c>
      <c r="B1062" s="128" t="s">
        <v>1830</v>
      </c>
      <c r="C1062" s="120" t="s">
        <v>1882</v>
      </c>
      <c r="D1062" s="120" t="s">
        <v>1890</v>
      </c>
      <c r="E1062" s="129">
        <v>3.4176000000000002</v>
      </c>
      <c r="F1062" s="130">
        <v>17.260000000000002</v>
      </c>
      <c r="G1062" s="131">
        <v>1.3</v>
      </c>
      <c r="H1062" s="130">
        <v>0.95</v>
      </c>
      <c r="I1062" s="133"/>
      <c r="K1062" s="133"/>
      <c r="M1062" s="133"/>
      <c r="O1062" s="133"/>
      <c r="Q1062" s="133"/>
    </row>
    <row r="1063" spans="1:17">
      <c r="A1063" s="127" t="s">
        <v>972</v>
      </c>
      <c r="B1063" s="128" t="s">
        <v>1831</v>
      </c>
      <c r="C1063" s="120" t="s">
        <v>1883</v>
      </c>
      <c r="D1063" s="120" t="s">
        <v>1890</v>
      </c>
      <c r="E1063" s="129">
        <v>0.11169999999999999</v>
      </c>
      <c r="F1063" s="130">
        <v>1.88</v>
      </c>
      <c r="G1063" s="131">
        <v>1.8</v>
      </c>
      <c r="H1063" s="130">
        <v>0.8</v>
      </c>
      <c r="I1063" s="133"/>
      <c r="K1063" s="133"/>
      <c r="M1063" s="133"/>
      <c r="O1063" s="133"/>
      <c r="Q1063" s="133"/>
    </row>
    <row r="1064" spans="1:17">
      <c r="A1064" s="127" t="s">
        <v>973</v>
      </c>
      <c r="B1064" s="128" t="s">
        <v>1831</v>
      </c>
      <c r="C1064" s="120" t="s">
        <v>1883</v>
      </c>
      <c r="D1064" s="120" t="s">
        <v>1890</v>
      </c>
      <c r="E1064" s="129">
        <v>0.16</v>
      </c>
      <c r="F1064" s="130">
        <v>2.2000000000000002</v>
      </c>
      <c r="G1064" s="131">
        <v>1.8</v>
      </c>
      <c r="H1064" s="130">
        <v>0.8</v>
      </c>
      <c r="I1064" s="133"/>
      <c r="K1064" s="133"/>
      <c r="M1064" s="133"/>
      <c r="O1064" s="133"/>
      <c r="Q1064" s="133"/>
    </row>
    <row r="1065" spans="1:17">
      <c r="A1065" s="127" t="s">
        <v>974</v>
      </c>
      <c r="B1065" s="128" t="s">
        <v>1831</v>
      </c>
      <c r="C1065" s="120" t="s">
        <v>1883</v>
      </c>
      <c r="D1065" s="120" t="s">
        <v>1890</v>
      </c>
      <c r="E1065" s="129">
        <v>0.36599999999999999</v>
      </c>
      <c r="F1065" s="130">
        <v>3.13</v>
      </c>
      <c r="G1065" s="131">
        <v>1.8</v>
      </c>
      <c r="H1065" s="130">
        <v>0.95</v>
      </c>
      <c r="I1065" s="133"/>
      <c r="K1065" s="133"/>
      <c r="M1065" s="133"/>
      <c r="O1065" s="133"/>
      <c r="Q1065" s="133"/>
    </row>
    <row r="1066" spans="1:17">
      <c r="A1066" s="127" t="s">
        <v>975</v>
      </c>
      <c r="B1066" s="128" t="s">
        <v>1831</v>
      </c>
      <c r="C1066" s="120" t="s">
        <v>1883</v>
      </c>
      <c r="D1066" s="120" t="s">
        <v>1890</v>
      </c>
      <c r="E1066" s="129">
        <v>2.0754999999999999</v>
      </c>
      <c r="F1066" s="130">
        <v>12.25</v>
      </c>
      <c r="G1066" s="131">
        <v>1.8</v>
      </c>
      <c r="H1066" s="130">
        <v>0.95</v>
      </c>
      <c r="I1066" s="133"/>
      <c r="K1066" s="133"/>
      <c r="M1066" s="133"/>
      <c r="O1066" s="133"/>
      <c r="Q1066" s="133"/>
    </row>
    <row r="1067" spans="1:17">
      <c r="A1067" s="127" t="s">
        <v>976</v>
      </c>
      <c r="B1067" s="128" t="s">
        <v>1998</v>
      </c>
      <c r="C1067" s="120" t="s">
        <v>1881</v>
      </c>
      <c r="D1067" s="120" t="s">
        <v>2061</v>
      </c>
      <c r="E1067" s="129">
        <v>1.4365000000000001</v>
      </c>
      <c r="F1067" s="130">
        <v>2.86</v>
      </c>
      <c r="G1067" s="131">
        <v>1</v>
      </c>
      <c r="H1067" s="130">
        <v>0.8</v>
      </c>
      <c r="I1067" s="133"/>
      <c r="K1067" s="133"/>
      <c r="M1067" s="133"/>
      <c r="O1067" s="133"/>
      <c r="Q1067" s="133"/>
    </row>
    <row r="1068" spans="1:17">
      <c r="A1068" s="127" t="s">
        <v>977</v>
      </c>
      <c r="B1068" s="128" t="s">
        <v>1998</v>
      </c>
      <c r="C1068" s="120" t="s">
        <v>1881</v>
      </c>
      <c r="D1068" s="120" t="s">
        <v>2061</v>
      </c>
      <c r="E1068" s="129">
        <v>1.9158999999999999</v>
      </c>
      <c r="F1068" s="130">
        <v>4.55</v>
      </c>
      <c r="G1068" s="131">
        <v>1</v>
      </c>
      <c r="H1068" s="130">
        <v>0.8</v>
      </c>
      <c r="I1068" s="133"/>
      <c r="K1068" s="133"/>
      <c r="M1068" s="133"/>
      <c r="O1068" s="133"/>
      <c r="Q1068" s="133"/>
    </row>
    <row r="1069" spans="1:17">
      <c r="A1069" s="127" t="s">
        <v>978</v>
      </c>
      <c r="B1069" s="128" t="s">
        <v>1998</v>
      </c>
      <c r="C1069" s="120" t="s">
        <v>1881</v>
      </c>
      <c r="D1069" s="120" t="s">
        <v>2061</v>
      </c>
      <c r="E1069" s="129">
        <v>2.7040000000000002</v>
      </c>
      <c r="F1069" s="130">
        <v>7.02</v>
      </c>
      <c r="G1069" s="131">
        <v>1</v>
      </c>
      <c r="H1069" s="130">
        <v>0.95</v>
      </c>
      <c r="I1069" s="133"/>
      <c r="K1069" s="133"/>
      <c r="M1069" s="133"/>
      <c r="O1069" s="133"/>
      <c r="Q1069" s="133"/>
    </row>
    <row r="1070" spans="1:17">
      <c r="A1070" s="127" t="s">
        <v>979</v>
      </c>
      <c r="B1070" s="128" t="s">
        <v>1998</v>
      </c>
      <c r="C1070" s="120" t="s">
        <v>1881</v>
      </c>
      <c r="D1070" s="120" t="s">
        <v>2061</v>
      </c>
      <c r="E1070" s="129">
        <v>4.6860999999999997</v>
      </c>
      <c r="F1070" s="130">
        <v>11.38</v>
      </c>
      <c r="G1070" s="131">
        <v>1</v>
      </c>
      <c r="H1070" s="130">
        <v>0.95</v>
      </c>
      <c r="I1070" s="133"/>
      <c r="K1070" s="133"/>
      <c r="M1070" s="133"/>
      <c r="O1070" s="133"/>
      <c r="Q1070" s="133"/>
    </row>
    <row r="1071" spans="1:17">
      <c r="A1071" s="127" t="s">
        <v>980</v>
      </c>
      <c r="B1071" s="128" t="s">
        <v>1832</v>
      </c>
      <c r="C1071" s="120" t="s">
        <v>1881</v>
      </c>
      <c r="D1071" s="120" t="s">
        <v>2061</v>
      </c>
      <c r="E1071" s="129">
        <v>1.2027000000000001</v>
      </c>
      <c r="F1071" s="130">
        <v>2.71</v>
      </c>
      <c r="G1071" s="131">
        <v>1</v>
      </c>
      <c r="H1071" s="130">
        <v>0.8</v>
      </c>
      <c r="I1071" s="133"/>
      <c r="K1071" s="133"/>
      <c r="M1071" s="133"/>
      <c r="O1071" s="133"/>
      <c r="Q1071" s="133"/>
    </row>
    <row r="1072" spans="1:17">
      <c r="A1072" s="127" t="s">
        <v>981</v>
      </c>
      <c r="B1072" s="128" t="s">
        <v>1832</v>
      </c>
      <c r="C1072" s="120" t="s">
        <v>1881</v>
      </c>
      <c r="D1072" s="120" t="s">
        <v>2061</v>
      </c>
      <c r="E1072" s="129">
        <v>1.7017</v>
      </c>
      <c r="F1072" s="130">
        <v>3.49</v>
      </c>
      <c r="G1072" s="131">
        <v>1</v>
      </c>
      <c r="H1072" s="130">
        <v>0.8</v>
      </c>
      <c r="I1072" s="133"/>
      <c r="K1072" s="133"/>
      <c r="M1072" s="133"/>
      <c r="O1072" s="133"/>
      <c r="Q1072" s="133"/>
    </row>
    <row r="1073" spans="1:17">
      <c r="A1073" s="127" t="s">
        <v>982</v>
      </c>
      <c r="B1073" s="128" t="s">
        <v>1832</v>
      </c>
      <c r="C1073" s="120" t="s">
        <v>1881</v>
      </c>
      <c r="D1073" s="120" t="s">
        <v>2061</v>
      </c>
      <c r="E1073" s="129">
        <v>2.5055000000000001</v>
      </c>
      <c r="F1073" s="130">
        <v>7.92</v>
      </c>
      <c r="G1073" s="131">
        <v>1</v>
      </c>
      <c r="H1073" s="130">
        <v>0.95</v>
      </c>
      <c r="I1073" s="133"/>
      <c r="K1073" s="133"/>
      <c r="M1073" s="133"/>
      <c r="O1073" s="133"/>
      <c r="Q1073" s="133"/>
    </row>
    <row r="1074" spans="1:17">
      <c r="A1074" s="127" t="s">
        <v>983</v>
      </c>
      <c r="B1074" s="128" t="s">
        <v>1832</v>
      </c>
      <c r="C1074" s="120" t="s">
        <v>1881</v>
      </c>
      <c r="D1074" s="120" t="s">
        <v>2061</v>
      </c>
      <c r="E1074" s="129">
        <v>5.3792999999999997</v>
      </c>
      <c r="F1074" s="130">
        <v>15.18</v>
      </c>
      <c r="G1074" s="131">
        <v>1</v>
      </c>
      <c r="H1074" s="130">
        <v>0.95</v>
      </c>
      <c r="I1074" s="133"/>
      <c r="K1074" s="133"/>
      <c r="M1074" s="133"/>
      <c r="O1074" s="133"/>
      <c r="Q1074" s="133"/>
    </row>
    <row r="1075" spans="1:17">
      <c r="A1075" s="127" t="s">
        <v>984</v>
      </c>
      <c r="B1075" s="128" t="s">
        <v>1833</v>
      </c>
      <c r="C1075" s="120" t="s">
        <v>1881</v>
      </c>
      <c r="D1075" s="120" t="s">
        <v>2061</v>
      </c>
      <c r="E1075" s="129">
        <v>0.76149999999999995</v>
      </c>
      <c r="F1075" s="130">
        <v>2.87</v>
      </c>
      <c r="G1075" s="131">
        <v>1</v>
      </c>
      <c r="H1075" s="130">
        <v>0.8</v>
      </c>
      <c r="I1075" s="133"/>
      <c r="K1075" s="133"/>
      <c r="M1075" s="133"/>
      <c r="O1075" s="133"/>
      <c r="Q1075" s="133"/>
    </row>
    <row r="1076" spans="1:17">
      <c r="A1076" s="127" t="s">
        <v>985</v>
      </c>
      <c r="B1076" s="128" t="s">
        <v>1833</v>
      </c>
      <c r="C1076" s="120" t="s">
        <v>1881</v>
      </c>
      <c r="D1076" s="120" t="s">
        <v>2061</v>
      </c>
      <c r="E1076" s="129">
        <v>0.85089999999999999</v>
      </c>
      <c r="F1076" s="130">
        <v>3.63</v>
      </c>
      <c r="G1076" s="131">
        <v>1</v>
      </c>
      <c r="H1076" s="130">
        <v>0.8</v>
      </c>
      <c r="I1076" s="133"/>
      <c r="K1076" s="133"/>
      <c r="M1076" s="133"/>
      <c r="O1076" s="133"/>
      <c r="Q1076" s="133"/>
    </row>
    <row r="1077" spans="1:17">
      <c r="A1077" s="127" t="s">
        <v>986</v>
      </c>
      <c r="B1077" s="128" t="s">
        <v>1833</v>
      </c>
      <c r="C1077" s="120" t="s">
        <v>1881</v>
      </c>
      <c r="D1077" s="120" t="s">
        <v>2061</v>
      </c>
      <c r="E1077" s="129">
        <v>1.3424</v>
      </c>
      <c r="F1077" s="130">
        <v>5.57</v>
      </c>
      <c r="G1077" s="131">
        <v>1</v>
      </c>
      <c r="H1077" s="130">
        <v>0.95</v>
      </c>
      <c r="I1077" s="133"/>
      <c r="K1077" s="133"/>
      <c r="M1077" s="133"/>
      <c r="O1077" s="133"/>
      <c r="Q1077" s="133"/>
    </row>
    <row r="1078" spans="1:17">
      <c r="A1078" s="127" t="s">
        <v>987</v>
      </c>
      <c r="B1078" s="128" t="s">
        <v>1833</v>
      </c>
      <c r="C1078" s="120" t="s">
        <v>1881</v>
      </c>
      <c r="D1078" s="120" t="s">
        <v>2061</v>
      </c>
      <c r="E1078" s="129">
        <v>3.2848999999999999</v>
      </c>
      <c r="F1078" s="130">
        <v>10.83</v>
      </c>
      <c r="G1078" s="131">
        <v>1</v>
      </c>
      <c r="H1078" s="130">
        <v>0.95</v>
      </c>
      <c r="I1078" s="133"/>
      <c r="K1078" s="133"/>
      <c r="M1078" s="133"/>
      <c r="O1078" s="133"/>
      <c r="Q1078" s="133"/>
    </row>
    <row r="1079" spans="1:17">
      <c r="A1079" s="127" t="s">
        <v>988</v>
      </c>
      <c r="B1079" s="128" t="s">
        <v>1834</v>
      </c>
      <c r="C1079" s="120" t="s">
        <v>1881</v>
      </c>
      <c r="D1079" s="120" t="s">
        <v>2061</v>
      </c>
      <c r="E1079" s="129">
        <v>0.86770000000000003</v>
      </c>
      <c r="F1079" s="130">
        <v>2.85</v>
      </c>
      <c r="G1079" s="131">
        <v>1</v>
      </c>
      <c r="H1079" s="130">
        <v>0.8</v>
      </c>
      <c r="I1079" s="133"/>
      <c r="K1079" s="133"/>
      <c r="M1079" s="133"/>
      <c r="O1079" s="133"/>
      <c r="Q1079" s="133"/>
    </row>
    <row r="1080" spans="1:17">
      <c r="A1080" s="127" t="s">
        <v>989</v>
      </c>
      <c r="B1080" s="128" t="s">
        <v>1834</v>
      </c>
      <c r="C1080" s="120" t="s">
        <v>1881</v>
      </c>
      <c r="D1080" s="120" t="s">
        <v>2061</v>
      </c>
      <c r="E1080" s="129">
        <v>1.1614</v>
      </c>
      <c r="F1080" s="130">
        <v>3.72</v>
      </c>
      <c r="G1080" s="131">
        <v>1</v>
      </c>
      <c r="H1080" s="130">
        <v>0.8</v>
      </c>
      <c r="I1080" s="133"/>
      <c r="K1080" s="133"/>
      <c r="M1080" s="133"/>
      <c r="O1080" s="133"/>
      <c r="Q1080" s="133"/>
    </row>
    <row r="1081" spans="1:17">
      <c r="A1081" s="127" t="s">
        <v>990</v>
      </c>
      <c r="B1081" s="128" t="s">
        <v>1834</v>
      </c>
      <c r="C1081" s="120" t="s">
        <v>1881</v>
      </c>
      <c r="D1081" s="120" t="s">
        <v>2061</v>
      </c>
      <c r="E1081" s="129">
        <v>1.4400999999999999</v>
      </c>
      <c r="F1081" s="130">
        <v>5.3</v>
      </c>
      <c r="G1081" s="131">
        <v>1</v>
      </c>
      <c r="H1081" s="130">
        <v>0.95</v>
      </c>
      <c r="I1081" s="133"/>
      <c r="K1081" s="133"/>
      <c r="M1081" s="133"/>
      <c r="O1081" s="133"/>
      <c r="Q1081" s="133"/>
    </row>
    <row r="1082" spans="1:17">
      <c r="A1082" s="127" t="s">
        <v>991</v>
      </c>
      <c r="B1082" s="128" t="s">
        <v>1834</v>
      </c>
      <c r="C1082" s="120" t="s">
        <v>1881</v>
      </c>
      <c r="D1082" s="120" t="s">
        <v>2061</v>
      </c>
      <c r="E1082" s="129">
        <v>2.7591000000000001</v>
      </c>
      <c r="F1082" s="130">
        <v>9.9499999999999993</v>
      </c>
      <c r="G1082" s="131">
        <v>1</v>
      </c>
      <c r="H1082" s="130">
        <v>0.95</v>
      </c>
      <c r="I1082" s="133"/>
      <c r="K1082" s="133"/>
      <c r="M1082" s="133"/>
      <c r="O1082" s="133"/>
      <c r="Q1082" s="133"/>
    </row>
    <row r="1083" spans="1:17">
      <c r="A1083" s="127" t="s">
        <v>992</v>
      </c>
      <c r="B1083" s="128" t="s">
        <v>1550</v>
      </c>
      <c r="C1083" s="120" t="s">
        <v>1881</v>
      </c>
      <c r="D1083" s="120" t="s">
        <v>2061</v>
      </c>
      <c r="E1083" s="129">
        <v>0.58099999999999996</v>
      </c>
      <c r="F1083" s="130">
        <v>3.78</v>
      </c>
      <c r="G1083" s="131">
        <v>1</v>
      </c>
      <c r="H1083" s="130">
        <v>0.8</v>
      </c>
      <c r="I1083" s="133"/>
      <c r="K1083" s="133"/>
      <c r="M1083" s="133"/>
      <c r="O1083" s="133"/>
      <c r="Q1083" s="133"/>
    </row>
    <row r="1084" spans="1:17">
      <c r="A1084" s="127" t="s">
        <v>993</v>
      </c>
      <c r="B1084" s="128" t="s">
        <v>1550</v>
      </c>
      <c r="C1084" s="120" t="s">
        <v>1881</v>
      </c>
      <c r="D1084" s="120" t="s">
        <v>2061</v>
      </c>
      <c r="E1084" s="129">
        <v>0.79330000000000001</v>
      </c>
      <c r="F1084" s="130">
        <v>4.8600000000000003</v>
      </c>
      <c r="G1084" s="131">
        <v>1</v>
      </c>
      <c r="H1084" s="130">
        <v>0.8</v>
      </c>
      <c r="I1084" s="133"/>
      <c r="K1084" s="133"/>
      <c r="M1084" s="133"/>
      <c r="O1084" s="133"/>
      <c r="Q1084" s="133"/>
    </row>
    <row r="1085" spans="1:17">
      <c r="A1085" s="127" t="s">
        <v>994</v>
      </c>
      <c r="B1085" s="128" t="s">
        <v>1550</v>
      </c>
      <c r="C1085" s="120" t="s">
        <v>1881</v>
      </c>
      <c r="D1085" s="120" t="s">
        <v>2061</v>
      </c>
      <c r="E1085" s="129">
        <v>1.2142999999999999</v>
      </c>
      <c r="F1085" s="130">
        <v>6.65</v>
      </c>
      <c r="G1085" s="131">
        <v>1</v>
      </c>
      <c r="H1085" s="130">
        <v>0.95</v>
      </c>
      <c r="I1085" s="133"/>
      <c r="K1085" s="133"/>
      <c r="M1085" s="133"/>
      <c r="O1085" s="133"/>
      <c r="Q1085" s="133"/>
    </row>
    <row r="1086" spans="1:17">
      <c r="A1086" s="127" t="s">
        <v>995</v>
      </c>
      <c r="B1086" s="128" t="s">
        <v>1550</v>
      </c>
      <c r="C1086" s="120" t="s">
        <v>1881</v>
      </c>
      <c r="D1086" s="120" t="s">
        <v>2061</v>
      </c>
      <c r="E1086" s="129">
        <v>2.5224000000000002</v>
      </c>
      <c r="F1086" s="130">
        <v>10.6</v>
      </c>
      <c r="G1086" s="131">
        <v>1</v>
      </c>
      <c r="H1086" s="130">
        <v>0.95</v>
      </c>
      <c r="I1086" s="133"/>
      <c r="K1086" s="133"/>
      <c r="M1086" s="133"/>
      <c r="O1086" s="133"/>
      <c r="Q1086" s="133"/>
    </row>
    <row r="1087" spans="1:17">
      <c r="A1087" s="127" t="s">
        <v>996</v>
      </c>
      <c r="B1087" s="128" t="s">
        <v>1835</v>
      </c>
      <c r="C1087" s="120" t="s">
        <v>1881</v>
      </c>
      <c r="D1087" s="120" t="s">
        <v>2061</v>
      </c>
      <c r="E1087" s="129">
        <v>0.5494</v>
      </c>
      <c r="F1087" s="130">
        <v>2.17</v>
      </c>
      <c r="G1087" s="131">
        <v>1</v>
      </c>
      <c r="H1087" s="130">
        <v>0.8</v>
      </c>
      <c r="I1087" s="133"/>
      <c r="K1087" s="133"/>
      <c r="M1087" s="133"/>
      <c r="O1087" s="133"/>
      <c r="Q1087" s="133"/>
    </row>
    <row r="1088" spans="1:17">
      <c r="A1088" s="127" t="s">
        <v>997</v>
      </c>
      <c r="B1088" s="128" t="s">
        <v>1835</v>
      </c>
      <c r="C1088" s="120" t="s">
        <v>1881</v>
      </c>
      <c r="D1088" s="120" t="s">
        <v>2061</v>
      </c>
      <c r="E1088" s="129">
        <v>0.75629999999999997</v>
      </c>
      <c r="F1088" s="130">
        <v>3.02</v>
      </c>
      <c r="G1088" s="131">
        <v>1</v>
      </c>
      <c r="H1088" s="130">
        <v>0.8</v>
      </c>
      <c r="I1088" s="133"/>
      <c r="K1088" s="133"/>
      <c r="M1088" s="133"/>
      <c r="O1088" s="133"/>
      <c r="Q1088" s="133"/>
    </row>
    <row r="1089" spans="1:17">
      <c r="A1089" s="127" t="s">
        <v>998</v>
      </c>
      <c r="B1089" s="128" t="s">
        <v>1835</v>
      </c>
      <c r="C1089" s="120" t="s">
        <v>1881</v>
      </c>
      <c r="D1089" s="120" t="s">
        <v>2061</v>
      </c>
      <c r="E1089" s="129">
        <v>1.0864</v>
      </c>
      <c r="F1089" s="130">
        <v>4.3600000000000003</v>
      </c>
      <c r="G1089" s="131">
        <v>1</v>
      </c>
      <c r="H1089" s="130">
        <v>0.95</v>
      </c>
      <c r="I1089" s="133"/>
      <c r="K1089" s="133"/>
      <c r="M1089" s="133"/>
      <c r="O1089" s="133"/>
      <c r="Q1089" s="133"/>
    </row>
    <row r="1090" spans="1:17">
      <c r="A1090" s="127" t="s">
        <v>999</v>
      </c>
      <c r="B1090" s="128" t="s">
        <v>1835</v>
      </c>
      <c r="C1090" s="120" t="s">
        <v>1881</v>
      </c>
      <c r="D1090" s="120" t="s">
        <v>2061</v>
      </c>
      <c r="E1090" s="129">
        <v>1.954</v>
      </c>
      <c r="F1090" s="130">
        <v>7.71</v>
      </c>
      <c r="G1090" s="131">
        <v>1</v>
      </c>
      <c r="H1090" s="130">
        <v>0.95</v>
      </c>
      <c r="I1090" s="133"/>
      <c r="K1090" s="133"/>
      <c r="M1090" s="133"/>
      <c r="O1090" s="133"/>
      <c r="Q1090" s="133"/>
    </row>
    <row r="1091" spans="1:17">
      <c r="A1091" s="127" t="s">
        <v>1000</v>
      </c>
      <c r="B1091" s="128" t="s">
        <v>1836</v>
      </c>
      <c r="C1091" s="120" t="s">
        <v>1881</v>
      </c>
      <c r="D1091" s="120" t="s">
        <v>2061</v>
      </c>
      <c r="E1091" s="129">
        <v>1.6772</v>
      </c>
      <c r="F1091" s="130">
        <v>3.36</v>
      </c>
      <c r="G1091" s="131">
        <v>1</v>
      </c>
      <c r="H1091" s="130">
        <v>0.8</v>
      </c>
      <c r="I1091" s="133"/>
      <c r="K1091" s="133"/>
      <c r="M1091" s="133"/>
      <c r="O1091" s="133"/>
      <c r="Q1091" s="133"/>
    </row>
    <row r="1092" spans="1:17">
      <c r="A1092" s="127" t="s">
        <v>1001</v>
      </c>
      <c r="B1092" s="128" t="s">
        <v>1836</v>
      </c>
      <c r="C1092" s="120" t="s">
        <v>1881</v>
      </c>
      <c r="D1092" s="120" t="s">
        <v>2061</v>
      </c>
      <c r="E1092" s="129">
        <v>2.2797999999999998</v>
      </c>
      <c r="F1092" s="130">
        <v>5.28</v>
      </c>
      <c r="G1092" s="131">
        <v>1</v>
      </c>
      <c r="H1092" s="130">
        <v>0.8</v>
      </c>
      <c r="I1092" s="133"/>
      <c r="K1092" s="133"/>
      <c r="M1092" s="133"/>
      <c r="O1092" s="133"/>
      <c r="Q1092" s="133"/>
    </row>
    <row r="1093" spans="1:17">
      <c r="A1093" s="127" t="s">
        <v>1002</v>
      </c>
      <c r="B1093" s="128" t="s">
        <v>1836</v>
      </c>
      <c r="C1093" s="120" t="s">
        <v>1881</v>
      </c>
      <c r="D1093" s="120" t="s">
        <v>2061</v>
      </c>
      <c r="E1093" s="129">
        <v>3.6671999999999998</v>
      </c>
      <c r="F1093" s="130">
        <v>10.24</v>
      </c>
      <c r="G1093" s="131">
        <v>1</v>
      </c>
      <c r="H1093" s="130">
        <v>0.95</v>
      </c>
      <c r="I1093" s="133"/>
      <c r="K1093" s="133"/>
      <c r="M1093" s="133"/>
      <c r="O1093" s="133"/>
      <c r="Q1093" s="133"/>
    </row>
    <row r="1094" spans="1:17">
      <c r="A1094" s="127" t="s">
        <v>1003</v>
      </c>
      <c r="B1094" s="128" t="s">
        <v>1836</v>
      </c>
      <c r="C1094" s="120" t="s">
        <v>1881</v>
      </c>
      <c r="D1094" s="120" t="s">
        <v>2061</v>
      </c>
      <c r="E1094" s="129">
        <v>7.8632999999999997</v>
      </c>
      <c r="F1094" s="130">
        <v>21.66</v>
      </c>
      <c r="G1094" s="131">
        <v>1</v>
      </c>
      <c r="H1094" s="130">
        <v>0.95</v>
      </c>
      <c r="I1094" s="133"/>
      <c r="K1094" s="133"/>
      <c r="M1094" s="133"/>
      <c r="O1094" s="133"/>
      <c r="Q1094" s="133"/>
    </row>
    <row r="1095" spans="1:17">
      <c r="A1095" s="127" t="s">
        <v>1004</v>
      </c>
      <c r="B1095" s="128" t="s">
        <v>1837</v>
      </c>
      <c r="C1095" s="120" t="s">
        <v>1881</v>
      </c>
      <c r="D1095" s="120" t="s">
        <v>2061</v>
      </c>
      <c r="E1095" s="129">
        <v>1.2628999999999999</v>
      </c>
      <c r="F1095" s="130">
        <v>2.2799999999999998</v>
      </c>
      <c r="G1095" s="131">
        <v>1</v>
      </c>
      <c r="H1095" s="130">
        <v>0.8</v>
      </c>
      <c r="I1095" s="133"/>
      <c r="K1095" s="133"/>
      <c r="M1095" s="133"/>
      <c r="O1095" s="133"/>
      <c r="Q1095" s="133"/>
    </row>
    <row r="1096" spans="1:17">
      <c r="A1096" s="127" t="s">
        <v>1005</v>
      </c>
      <c r="B1096" s="128" t="s">
        <v>1837</v>
      </c>
      <c r="C1096" s="120" t="s">
        <v>1881</v>
      </c>
      <c r="D1096" s="120" t="s">
        <v>2061</v>
      </c>
      <c r="E1096" s="129">
        <v>1.7081999999999999</v>
      </c>
      <c r="F1096" s="130">
        <v>4.4800000000000004</v>
      </c>
      <c r="G1096" s="131">
        <v>1</v>
      </c>
      <c r="H1096" s="130">
        <v>0.8</v>
      </c>
      <c r="I1096" s="133"/>
      <c r="K1096" s="133"/>
      <c r="M1096" s="133"/>
      <c r="O1096" s="133"/>
      <c r="Q1096" s="133"/>
    </row>
    <row r="1097" spans="1:17">
      <c r="A1097" s="127" t="s">
        <v>1006</v>
      </c>
      <c r="B1097" s="128" t="s">
        <v>1837</v>
      </c>
      <c r="C1097" s="120" t="s">
        <v>1881</v>
      </c>
      <c r="D1097" s="120" t="s">
        <v>2061</v>
      </c>
      <c r="E1097" s="129">
        <v>2.8938000000000001</v>
      </c>
      <c r="F1097" s="130">
        <v>9.7899999999999991</v>
      </c>
      <c r="G1097" s="131">
        <v>1</v>
      </c>
      <c r="H1097" s="130">
        <v>0.95</v>
      </c>
      <c r="I1097" s="133"/>
      <c r="K1097" s="133"/>
      <c r="M1097" s="133"/>
      <c r="O1097" s="133"/>
      <c r="Q1097" s="133"/>
    </row>
    <row r="1098" spans="1:17">
      <c r="A1098" s="127" t="s">
        <v>1007</v>
      </c>
      <c r="B1098" s="128" t="s">
        <v>1837</v>
      </c>
      <c r="C1098" s="120" t="s">
        <v>1881</v>
      </c>
      <c r="D1098" s="120" t="s">
        <v>2061</v>
      </c>
      <c r="E1098" s="129">
        <v>7.165</v>
      </c>
      <c r="F1098" s="130">
        <v>21.69</v>
      </c>
      <c r="G1098" s="131">
        <v>1</v>
      </c>
      <c r="H1098" s="130">
        <v>0.95</v>
      </c>
      <c r="I1098" s="133"/>
      <c r="K1098" s="133"/>
      <c r="M1098" s="133"/>
      <c r="O1098" s="133"/>
      <c r="Q1098" s="133"/>
    </row>
    <row r="1099" spans="1:17">
      <c r="A1099" s="127" t="s">
        <v>1008</v>
      </c>
      <c r="B1099" s="128" t="s">
        <v>1551</v>
      </c>
      <c r="C1099" s="120" t="s">
        <v>1881</v>
      </c>
      <c r="D1099" s="120" t="s">
        <v>2061</v>
      </c>
      <c r="E1099" s="129">
        <v>1.3304</v>
      </c>
      <c r="F1099" s="130">
        <v>3.85</v>
      </c>
      <c r="G1099" s="131">
        <v>1</v>
      </c>
      <c r="H1099" s="130">
        <v>0.8</v>
      </c>
      <c r="I1099" s="133"/>
      <c r="K1099" s="133"/>
      <c r="M1099" s="133"/>
      <c r="O1099" s="133"/>
      <c r="Q1099" s="133"/>
    </row>
    <row r="1100" spans="1:17">
      <c r="A1100" s="127" t="s">
        <v>1009</v>
      </c>
      <c r="B1100" s="128" t="s">
        <v>1551</v>
      </c>
      <c r="C1100" s="120" t="s">
        <v>1881</v>
      </c>
      <c r="D1100" s="120" t="s">
        <v>2061</v>
      </c>
      <c r="E1100" s="129">
        <v>2.3700999999999999</v>
      </c>
      <c r="F1100" s="130">
        <v>7.96</v>
      </c>
      <c r="G1100" s="131">
        <v>1</v>
      </c>
      <c r="H1100" s="130">
        <v>0.8</v>
      </c>
      <c r="I1100" s="133"/>
      <c r="K1100" s="133"/>
      <c r="M1100" s="133"/>
      <c r="O1100" s="133"/>
      <c r="Q1100" s="133"/>
    </row>
    <row r="1101" spans="1:17">
      <c r="A1101" s="127" t="s">
        <v>1010</v>
      </c>
      <c r="B1101" s="128" t="s">
        <v>1551</v>
      </c>
      <c r="C1101" s="120" t="s">
        <v>1881</v>
      </c>
      <c r="D1101" s="120" t="s">
        <v>2061</v>
      </c>
      <c r="E1101" s="129">
        <v>4.1102999999999996</v>
      </c>
      <c r="F1101" s="130">
        <v>14.61</v>
      </c>
      <c r="G1101" s="131">
        <v>1</v>
      </c>
      <c r="H1101" s="130">
        <v>0.95</v>
      </c>
      <c r="I1101" s="133"/>
      <c r="K1101" s="133"/>
      <c r="M1101" s="133"/>
      <c r="O1101" s="133"/>
      <c r="Q1101" s="133"/>
    </row>
    <row r="1102" spans="1:17">
      <c r="A1102" s="127" t="s">
        <v>1011</v>
      </c>
      <c r="B1102" s="128" t="s">
        <v>1551</v>
      </c>
      <c r="C1102" s="120" t="s">
        <v>1881</v>
      </c>
      <c r="D1102" s="120" t="s">
        <v>2061</v>
      </c>
      <c r="E1102" s="129">
        <v>7.0976999999999997</v>
      </c>
      <c r="F1102" s="130">
        <v>23.03</v>
      </c>
      <c r="G1102" s="131">
        <v>1</v>
      </c>
      <c r="H1102" s="130">
        <v>0.95</v>
      </c>
      <c r="I1102" s="133"/>
      <c r="K1102" s="133"/>
      <c r="M1102" s="133"/>
      <c r="O1102" s="133"/>
      <c r="Q1102" s="133"/>
    </row>
    <row r="1103" spans="1:17">
      <c r="A1103" s="127" t="s">
        <v>1012</v>
      </c>
      <c r="B1103" s="128" t="s">
        <v>1838</v>
      </c>
      <c r="C1103" s="120" t="s">
        <v>1881</v>
      </c>
      <c r="D1103" s="120" t="s">
        <v>2061</v>
      </c>
      <c r="E1103" s="129">
        <v>1.1085</v>
      </c>
      <c r="F1103" s="130">
        <v>3.62</v>
      </c>
      <c r="G1103" s="131">
        <v>1</v>
      </c>
      <c r="H1103" s="130">
        <v>0.8</v>
      </c>
      <c r="I1103" s="133"/>
      <c r="K1103" s="133"/>
      <c r="M1103" s="133"/>
      <c r="O1103" s="133"/>
      <c r="Q1103" s="133"/>
    </row>
    <row r="1104" spans="1:17">
      <c r="A1104" s="127" t="s">
        <v>1013</v>
      </c>
      <c r="B1104" s="128" t="s">
        <v>1838</v>
      </c>
      <c r="C1104" s="120" t="s">
        <v>1881</v>
      </c>
      <c r="D1104" s="120" t="s">
        <v>2061</v>
      </c>
      <c r="E1104" s="129">
        <v>1.425</v>
      </c>
      <c r="F1104" s="130">
        <v>5.04</v>
      </c>
      <c r="G1104" s="131">
        <v>1</v>
      </c>
      <c r="H1104" s="130">
        <v>0.8</v>
      </c>
      <c r="I1104" s="133"/>
      <c r="K1104" s="133"/>
      <c r="M1104" s="133"/>
      <c r="O1104" s="133"/>
      <c r="Q1104" s="133"/>
    </row>
    <row r="1105" spans="1:17">
      <c r="A1105" s="127" t="s">
        <v>1014</v>
      </c>
      <c r="B1105" s="128" t="s">
        <v>1838</v>
      </c>
      <c r="C1105" s="120" t="s">
        <v>1881</v>
      </c>
      <c r="D1105" s="120" t="s">
        <v>2061</v>
      </c>
      <c r="E1105" s="129">
        <v>2.1139000000000001</v>
      </c>
      <c r="F1105" s="130">
        <v>7.87</v>
      </c>
      <c r="G1105" s="131">
        <v>1</v>
      </c>
      <c r="H1105" s="130">
        <v>0.95</v>
      </c>
      <c r="I1105" s="133"/>
      <c r="K1105" s="133"/>
      <c r="M1105" s="133"/>
      <c r="O1105" s="133"/>
      <c r="Q1105" s="133"/>
    </row>
    <row r="1106" spans="1:17">
      <c r="A1106" s="127" t="s">
        <v>1015</v>
      </c>
      <c r="B1106" s="128" t="s">
        <v>1838</v>
      </c>
      <c r="C1106" s="120" t="s">
        <v>1881</v>
      </c>
      <c r="D1106" s="120" t="s">
        <v>2061</v>
      </c>
      <c r="E1106" s="129">
        <v>4.1553000000000004</v>
      </c>
      <c r="F1106" s="130">
        <v>14.13</v>
      </c>
      <c r="G1106" s="131">
        <v>1</v>
      </c>
      <c r="H1106" s="130">
        <v>0.95</v>
      </c>
      <c r="I1106" s="133"/>
      <c r="K1106" s="133"/>
      <c r="M1106" s="133"/>
      <c r="O1106" s="133"/>
      <c r="Q1106" s="133"/>
    </row>
    <row r="1107" spans="1:17">
      <c r="A1107" s="127" t="s">
        <v>1016</v>
      </c>
      <c r="B1107" s="128" t="s">
        <v>1552</v>
      </c>
      <c r="C1107" s="120" t="s">
        <v>1881</v>
      </c>
      <c r="D1107" s="120" t="s">
        <v>2061</v>
      </c>
      <c r="E1107" s="129">
        <v>1.1979</v>
      </c>
      <c r="F1107" s="130">
        <v>4.13</v>
      </c>
      <c r="G1107" s="131">
        <v>1</v>
      </c>
      <c r="H1107" s="130">
        <v>0.8</v>
      </c>
      <c r="I1107" s="133"/>
      <c r="K1107" s="133"/>
      <c r="M1107" s="133"/>
      <c r="O1107" s="133"/>
      <c r="Q1107" s="133"/>
    </row>
    <row r="1108" spans="1:17">
      <c r="A1108" s="127" t="s">
        <v>1017</v>
      </c>
      <c r="B1108" s="128" t="s">
        <v>1552</v>
      </c>
      <c r="C1108" s="120" t="s">
        <v>1881</v>
      </c>
      <c r="D1108" s="120" t="s">
        <v>2061</v>
      </c>
      <c r="E1108" s="129">
        <v>1.6689000000000001</v>
      </c>
      <c r="F1108" s="130">
        <v>5.76</v>
      </c>
      <c r="G1108" s="131">
        <v>1</v>
      </c>
      <c r="H1108" s="130">
        <v>0.8</v>
      </c>
      <c r="I1108" s="133"/>
      <c r="K1108" s="133"/>
      <c r="M1108" s="133"/>
      <c r="O1108" s="133"/>
      <c r="Q1108" s="133"/>
    </row>
    <row r="1109" spans="1:17">
      <c r="A1109" s="127" t="s">
        <v>1018</v>
      </c>
      <c r="B1109" s="128" t="s">
        <v>1552</v>
      </c>
      <c r="C1109" s="120" t="s">
        <v>1881</v>
      </c>
      <c r="D1109" s="120" t="s">
        <v>2061</v>
      </c>
      <c r="E1109" s="129">
        <v>2.5066000000000002</v>
      </c>
      <c r="F1109" s="130">
        <v>8.2899999999999991</v>
      </c>
      <c r="G1109" s="131">
        <v>1</v>
      </c>
      <c r="H1109" s="130">
        <v>0.95</v>
      </c>
      <c r="I1109" s="133"/>
      <c r="K1109" s="133"/>
      <c r="M1109" s="133"/>
      <c r="O1109" s="133"/>
      <c r="Q1109" s="133"/>
    </row>
    <row r="1110" spans="1:17">
      <c r="A1110" s="127" t="s">
        <v>1019</v>
      </c>
      <c r="B1110" s="128" t="s">
        <v>1552</v>
      </c>
      <c r="C1110" s="120" t="s">
        <v>1881</v>
      </c>
      <c r="D1110" s="120" t="s">
        <v>2061</v>
      </c>
      <c r="E1110" s="129">
        <v>3.5680000000000001</v>
      </c>
      <c r="F1110" s="130">
        <v>14.45</v>
      </c>
      <c r="G1110" s="131">
        <v>1</v>
      </c>
      <c r="H1110" s="130">
        <v>0.95</v>
      </c>
      <c r="I1110" s="133"/>
      <c r="K1110" s="133"/>
      <c r="M1110" s="133"/>
      <c r="O1110" s="133"/>
      <c r="Q1110" s="133"/>
    </row>
    <row r="1111" spans="1:17">
      <c r="A1111" s="127" t="s">
        <v>1020</v>
      </c>
      <c r="B1111" s="128" t="s">
        <v>1839</v>
      </c>
      <c r="C1111" s="120" t="s">
        <v>1881</v>
      </c>
      <c r="D1111" s="120" t="s">
        <v>2061</v>
      </c>
      <c r="E1111" s="129">
        <v>0.7601</v>
      </c>
      <c r="F1111" s="130">
        <v>2.48</v>
      </c>
      <c r="G1111" s="131">
        <v>1</v>
      </c>
      <c r="H1111" s="130">
        <v>0.8</v>
      </c>
      <c r="I1111" s="133"/>
      <c r="K1111" s="133"/>
      <c r="M1111" s="133"/>
      <c r="O1111" s="133"/>
      <c r="Q1111" s="133"/>
    </row>
    <row r="1112" spans="1:17">
      <c r="A1112" s="127" t="s">
        <v>1021</v>
      </c>
      <c r="B1112" s="128" t="s">
        <v>1839</v>
      </c>
      <c r="C1112" s="120" t="s">
        <v>1881</v>
      </c>
      <c r="D1112" s="120" t="s">
        <v>2061</v>
      </c>
      <c r="E1112" s="129">
        <v>0.92600000000000005</v>
      </c>
      <c r="F1112" s="130">
        <v>3.77</v>
      </c>
      <c r="G1112" s="131">
        <v>1</v>
      </c>
      <c r="H1112" s="130">
        <v>0.8</v>
      </c>
      <c r="I1112" s="133"/>
      <c r="K1112" s="133"/>
      <c r="M1112" s="133"/>
      <c r="O1112" s="133"/>
      <c r="Q1112" s="133"/>
    </row>
    <row r="1113" spans="1:17">
      <c r="A1113" s="127" t="s">
        <v>1022</v>
      </c>
      <c r="B1113" s="128" t="s">
        <v>1839</v>
      </c>
      <c r="C1113" s="120" t="s">
        <v>1881</v>
      </c>
      <c r="D1113" s="120" t="s">
        <v>2061</v>
      </c>
      <c r="E1113" s="129">
        <v>1.4063000000000001</v>
      </c>
      <c r="F1113" s="130">
        <v>6.04</v>
      </c>
      <c r="G1113" s="131">
        <v>1</v>
      </c>
      <c r="H1113" s="130">
        <v>0.95</v>
      </c>
      <c r="I1113" s="133"/>
      <c r="K1113" s="133"/>
      <c r="M1113" s="133"/>
      <c r="O1113" s="133"/>
      <c r="Q1113" s="133"/>
    </row>
    <row r="1114" spans="1:17">
      <c r="A1114" s="127" t="s">
        <v>1023</v>
      </c>
      <c r="B1114" s="128" t="s">
        <v>1839</v>
      </c>
      <c r="C1114" s="120" t="s">
        <v>1881</v>
      </c>
      <c r="D1114" s="120" t="s">
        <v>2061</v>
      </c>
      <c r="E1114" s="129">
        <v>2.5922000000000001</v>
      </c>
      <c r="F1114" s="130">
        <v>10.220000000000001</v>
      </c>
      <c r="G1114" s="131">
        <v>1</v>
      </c>
      <c r="H1114" s="130">
        <v>0.95</v>
      </c>
      <c r="I1114" s="133"/>
      <c r="K1114" s="133"/>
      <c r="M1114" s="133"/>
      <c r="O1114" s="133"/>
      <c r="Q1114" s="133"/>
    </row>
    <row r="1115" spans="1:17">
      <c r="A1115" s="127" t="s">
        <v>1385</v>
      </c>
      <c r="B1115" s="128" t="s">
        <v>1553</v>
      </c>
      <c r="C1115" s="120" t="s">
        <v>1881</v>
      </c>
      <c r="D1115" s="120" t="s">
        <v>2061</v>
      </c>
      <c r="E1115" s="129">
        <v>0.57410000000000005</v>
      </c>
      <c r="F1115" s="130">
        <v>3.64</v>
      </c>
      <c r="G1115" s="131">
        <v>1</v>
      </c>
      <c r="H1115" s="130">
        <v>0.8</v>
      </c>
      <c r="I1115" s="133"/>
      <c r="K1115" s="133"/>
      <c r="M1115" s="133"/>
      <c r="O1115" s="133"/>
      <c r="Q1115" s="133"/>
    </row>
    <row r="1116" spans="1:17">
      <c r="A1116" s="127" t="s">
        <v>1386</v>
      </c>
      <c r="B1116" s="128" t="s">
        <v>1553</v>
      </c>
      <c r="C1116" s="120" t="s">
        <v>1881</v>
      </c>
      <c r="D1116" s="120" t="s">
        <v>2061</v>
      </c>
      <c r="E1116" s="129">
        <v>0.96630000000000005</v>
      </c>
      <c r="F1116" s="130">
        <v>4.01</v>
      </c>
      <c r="G1116" s="131">
        <v>1</v>
      </c>
      <c r="H1116" s="130">
        <v>0.8</v>
      </c>
      <c r="I1116" s="133"/>
      <c r="K1116" s="133"/>
      <c r="M1116" s="133"/>
      <c r="O1116" s="133"/>
      <c r="Q1116" s="133"/>
    </row>
    <row r="1117" spans="1:17">
      <c r="A1117" s="127" t="s">
        <v>1387</v>
      </c>
      <c r="B1117" s="128" t="s">
        <v>1553</v>
      </c>
      <c r="C1117" s="120" t="s">
        <v>1881</v>
      </c>
      <c r="D1117" s="120" t="s">
        <v>2061</v>
      </c>
      <c r="E1117" s="129">
        <v>2.2991999999999999</v>
      </c>
      <c r="F1117" s="130">
        <v>9.16</v>
      </c>
      <c r="G1117" s="131">
        <v>1</v>
      </c>
      <c r="H1117" s="130">
        <v>0.95</v>
      </c>
      <c r="I1117" s="133"/>
      <c r="K1117" s="133"/>
      <c r="M1117" s="133"/>
      <c r="O1117" s="133"/>
      <c r="Q1117" s="133"/>
    </row>
    <row r="1118" spans="1:17">
      <c r="A1118" s="127" t="s">
        <v>1388</v>
      </c>
      <c r="B1118" s="128" t="s">
        <v>1553</v>
      </c>
      <c r="C1118" s="120" t="s">
        <v>1881</v>
      </c>
      <c r="D1118" s="120" t="s">
        <v>2061</v>
      </c>
      <c r="E1118" s="129">
        <v>6.2899000000000003</v>
      </c>
      <c r="F1118" s="130">
        <v>22.63</v>
      </c>
      <c r="G1118" s="131">
        <v>1</v>
      </c>
      <c r="H1118" s="130">
        <v>0.95</v>
      </c>
      <c r="I1118" s="133"/>
      <c r="K1118" s="133"/>
      <c r="M1118" s="133"/>
      <c r="O1118" s="133"/>
      <c r="Q1118" s="133"/>
    </row>
    <row r="1119" spans="1:17">
      <c r="A1119" s="127" t="s">
        <v>1389</v>
      </c>
      <c r="B1119" s="128" t="s">
        <v>1554</v>
      </c>
      <c r="C1119" s="120" t="s">
        <v>1881</v>
      </c>
      <c r="D1119" s="120" t="s">
        <v>2061</v>
      </c>
      <c r="E1119" s="129">
        <v>0.80320000000000003</v>
      </c>
      <c r="F1119" s="130">
        <v>2.86</v>
      </c>
      <c r="G1119" s="131">
        <v>1</v>
      </c>
      <c r="H1119" s="130">
        <v>0.8</v>
      </c>
      <c r="I1119" s="133"/>
      <c r="K1119" s="133"/>
      <c r="M1119" s="133"/>
      <c r="O1119" s="133"/>
      <c r="Q1119" s="133"/>
    </row>
    <row r="1120" spans="1:17">
      <c r="A1120" s="127" t="s">
        <v>1390</v>
      </c>
      <c r="B1120" s="128" t="s">
        <v>1554</v>
      </c>
      <c r="C1120" s="120" t="s">
        <v>1881</v>
      </c>
      <c r="D1120" s="120" t="s">
        <v>2061</v>
      </c>
      <c r="E1120" s="129">
        <v>0.98050000000000004</v>
      </c>
      <c r="F1120" s="130">
        <v>3.62</v>
      </c>
      <c r="G1120" s="131">
        <v>1</v>
      </c>
      <c r="H1120" s="130">
        <v>0.8</v>
      </c>
      <c r="I1120" s="133"/>
      <c r="K1120" s="133"/>
      <c r="M1120" s="133"/>
      <c r="O1120" s="133"/>
      <c r="Q1120" s="133"/>
    </row>
    <row r="1121" spans="1:17">
      <c r="A1121" s="127" t="s">
        <v>1391</v>
      </c>
      <c r="B1121" s="128" t="s">
        <v>1554</v>
      </c>
      <c r="C1121" s="120" t="s">
        <v>1881</v>
      </c>
      <c r="D1121" s="120" t="s">
        <v>2061</v>
      </c>
      <c r="E1121" s="129">
        <v>1.5867</v>
      </c>
      <c r="F1121" s="130">
        <v>5.04</v>
      </c>
      <c r="G1121" s="131">
        <v>1</v>
      </c>
      <c r="H1121" s="130">
        <v>0.95</v>
      </c>
      <c r="I1121" s="133"/>
      <c r="K1121" s="133"/>
      <c r="M1121" s="133"/>
      <c r="O1121" s="133"/>
      <c r="Q1121" s="133"/>
    </row>
    <row r="1122" spans="1:17">
      <c r="A1122" s="127" t="s">
        <v>1392</v>
      </c>
      <c r="B1122" s="128" t="s">
        <v>1554</v>
      </c>
      <c r="C1122" s="120" t="s">
        <v>1881</v>
      </c>
      <c r="D1122" s="120" t="s">
        <v>2061</v>
      </c>
      <c r="E1122" s="129">
        <v>3.4525000000000001</v>
      </c>
      <c r="F1122" s="130">
        <v>11.39</v>
      </c>
      <c r="G1122" s="131">
        <v>1</v>
      </c>
      <c r="H1122" s="130">
        <v>0.95</v>
      </c>
      <c r="I1122" s="133"/>
      <c r="K1122" s="133"/>
      <c r="M1122" s="133"/>
      <c r="O1122" s="133"/>
      <c r="Q1122" s="133"/>
    </row>
    <row r="1123" spans="1:17">
      <c r="A1123" s="127" t="s">
        <v>1024</v>
      </c>
      <c r="B1123" s="128" t="s">
        <v>1840</v>
      </c>
      <c r="C1123" s="120" t="s">
        <v>1881</v>
      </c>
      <c r="D1123" s="120" t="s">
        <v>2061</v>
      </c>
      <c r="E1123" s="129">
        <v>1.1442000000000001</v>
      </c>
      <c r="F1123" s="130">
        <v>3.61</v>
      </c>
      <c r="G1123" s="131">
        <v>1</v>
      </c>
      <c r="H1123" s="130">
        <v>0.8</v>
      </c>
      <c r="I1123" s="133"/>
      <c r="K1123" s="133"/>
      <c r="M1123" s="133"/>
      <c r="O1123" s="133"/>
      <c r="Q1123" s="133"/>
    </row>
    <row r="1124" spans="1:17">
      <c r="A1124" s="127" t="s">
        <v>1025</v>
      </c>
      <c r="B1124" s="128" t="s">
        <v>1840</v>
      </c>
      <c r="C1124" s="120" t="s">
        <v>1881</v>
      </c>
      <c r="D1124" s="120" t="s">
        <v>2061</v>
      </c>
      <c r="E1124" s="129">
        <v>1.6093999999999999</v>
      </c>
      <c r="F1124" s="130">
        <v>5.56</v>
      </c>
      <c r="G1124" s="131">
        <v>1</v>
      </c>
      <c r="H1124" s="130">
        <v>0.8</v>
      </c>
      <c r="I1124" s="133"/>
      <c r="K1124" s="133"/>
      <c r="M1124" s="133"/>
      <c r="O1124" s="133"/>
      <c r="Q1124" s="133"/>
    </row>
    <row r="1125" spans="1:17">
      <c r="A1125" s="127" t="s">
        <v>1026</v>
      </c>
      <c r="B1125" s="128" t="s">
        <v>1840</v>
      </c>
      <c r="C1125" s="120" t="s">
        <v>1881</v>
      </c>
      <c r="D1125" s="120" t="s">
        <v>2061</v>
      </c>
      <c r="E1125" s="129">
        <v>2.6368</v>
      </c>
      <c r="F1125" s="130">
        <v>9.6300000000000008</v>
      </c>
      <c r="G1125" s="131">
        <v>1</v>
      </c>
      <c r="H1125" s="130">
        <v>0.95</v>
      </c>
      <c r="I1125" s="133"/>
      <c r="K1125" s="133"/>
      <c r="M1125" s="133"/>
      <c r="O1125" s="133"/>
      <c r="Q1125" s="133"/>
    </row>
    <row r="1126" spans="1:17">
      <c r="A1126" s="127" t="s">
        <v>1027</v>
      </c>
      <c r="B1126" s="128" t="s">
        <v>1840</v>
      </c>
      <c r="C1126" s="120" t="s">
        <v>1881</v>
      </c>
      <c r="D1126" s="120" t="s">
        <v>2061</v>
      </c>
      <c r="E1126" s="129">
        <v>4.8437999999999999</v>
      </c>
      <c r="F1126" s="130">
        <v>14.94</v>
      </c>
      <c r="G1126" s="131">
        <v>1</v>
      </c>
      <c r="H1126" s="130">
        <v>0.95</v>
      </c>
      <c r="I1126" s="133"/>
      <c r="K1126" s="133"/>
      <c r="M1126" s="133"/>
      <c r="O1126" s="133"/>
      <c r="Q1126" s="133"/>
    </row>
    <row r="1127" spans="1:17">
      <c r="A1127" s="127" t="s">
        <v>1028</v>
      </c>
      <c r="B1127" s="128" t="s">
        <v>1841</v>
      </c>
      <c r="C1127" s="120" t="s">
        <v>1881</v>
      </c>
      <c r="D1127" s="120" t="s">
        <v>2061</v>
      </c>
      <c r="E1127" s="129">
        <v>1.1405000000000001</v>
      </c>
      <c r="F1127" s="130">
        <v>4.09</v>
      </c>
      <c r="G1127" s="131">
        <v>1</v>
      </c>
      <c r="H1127" s="130">
        <v>0.8</v>
      </c>
      <c r="I1127" s="133"/>
      <c r="K1127" s="133"/>
      <c r="M1127" s="133"/>
      <c r="O1127" s="133"/>
      <c r="Q1127" s="133"/>
    </row>
    <row r="1128" spans="1:17">
      <c r="A1128" s="127" t="s">
        <v>1029</v>
      </c>
      <c r="B1128" s="128" t="s">
        <v>1841</v>
      </c>
      <c r="C1128" s="120" t="s">
        <v>1881</v>
      </c>
      <c r="D1128" s="120" t="s">
        <v>2061</v>
      </c>
      <c r="E1128" s="129">
        <v>1.5277000000000001</v>
      </c>
      <c r="F1128" s="130">
        <v>5.8</v>
      </c>
      <c r="G1128" s="131">
        <v>1</v>
      </c>
      <c r="H1128" s="130">
        <v>0.8</v>
      </c>
      <c r="I1128" s="133"/>
      <c r="K1128" s="133"/>
      <c r="M1128" s="133"/>
      <c r="O1128" s="133"/>
      <c r="Q1128" s="133"/>
    </row>
    <row r="1129" spans="1:17">
      <c r="A1129" s="127" t="s">
        <v>1030</v>
      </c>
      <c r="B1129" s="128" t="s">
        <v>1841</v>
      </c>
      <c r="C1129" s="120" t="s">
        <v>1881</v>
      </c>
      <c r="D1129" s="120" t="s">
        <v>2061</v>
      </c>
      <c r="E1129" s="129">
        <v>2.5503999999999998</v>
      </c>
      <c r="F1129" s="130">
        <v>9.68</v>
      </c>
      <c r="G1129" s="131">
        <v>1</v>
      </c>
      <c r="H1129" s="130">
        <v>0.95</v>
      </c>
      <c r="I1129" s="133"/>
      <c r="K1129" s="133"/>
      <c r="M1129" s="133"/>
      <c r="O1129" s="133"/>
      <c r="Q1129" s="133"/>
    </row>
    <row r="1130" spans="1:17">
      <c r="A1130" s="127" t="s">
        <v>1031</v>
      </c>
      <c r="B1130" s="128" t="s">
        <v>1841</v>
      </c>
      <c r="C1130" s="120" t="s">
        <v>1881</v>
      </c>
      <c r="D1130" s="120" t="s">
        <v>2061</v>
      </c>
      <c r="E1130" s="129">
        <v>4.6562000000000001</v>
      </c>
      <c r="F1130" s="130">
        <v>15.78</v>
      </c>
      <c r="G1130" s="131">
        <v>1</v>
      </c>
      <c r="H1130" s="130">
        <v>0.95</v>
      </c>
      <c r="I1130" s="133"/>
      <c r="K1130" s="133"/>
      <c r="M1130" s="133"/>
      <c r="O1130" s="133"/>
      <c r="Q1130" s="133"/>
    </row>
    <row r="1131" spans="1:17">
      <c r="A1131" s="127" t="s">
        <v>1032</v>
      </c>
      <c r="B1131" s="128" t="s">
        <v>1842</v>
      </c>
      <c r="C1131" s="120" t="s">
        <v>1881</v>
      </c>
      <c r="D1131" s="120" t="s">
        <v>2061</v>
      </c>
      <c r="E1131" s="129">
        <v>0.62350000000000005</v>
      </c>
      <c r="F1131" s="130">
        <v>2.85</v>
      </c>
      <c r="G1131" s="131">
        <v>1</v>
      </c>
      <c r="H1131" s="130">
        <v>0.8</v>
      </c>
      <c r="I1131" s="133"/>
      <c r="K1131" s="133"/>
      <c r="M1131" s="133"/>
      <c r="O1131" s="133"/>
      <c r="Q1131" s="133"/>
    </row>
    <row r="1132" spans="1:17">
      <c r="A1132" s="127" t="s">
        <v>1033</v>
      </c>
      <c r="B1132" s="128" t="s">
        <v>1842</v>
      </c>
      <c r="C1132" s="120" t="s">
        <v>1881</v>
      </c>
      <c r="D1132" s="120" t="s">
        <v>2061</v>
      </c>
      <c r="E1132" s="129">
        <v>0.79020000000000001</v>
      </c>
      <c r="F1132" s="130">
        <v>3.73</v>
      </c>
      <c r="G1132" s="131">
        <v>1</v>
      </c>
      <c r="H1132" s="130">
        <v>0.8</v>
      </c>
      <c r="I1132" s="133"/>
      <c r="K1132" s="133"/>
      <c r="M1132" s="133"/>
      <c r="O1132" s="133"/>
      <c r="Q1132" s="133"/>
    </row>
    <row r="1133" spans="1:17">
      <c r="A1133" s="127" t="s">
        <v>1034</v>
      </c>
      <c r="B1133" s="128" t="s">
        <v>1842</v>
      </c>
      <c r="C1133" s="120" t="s">
        <v>1881</v>
      </c>
      <c r="D1133" s="120" t="s">
        <v>2061</v>
      </c>
      <c r="E1133" s="129">
        <v>1.2332000000000001</v>
      </c>
      <c r="F1133" s="130">
        <v>5.56</v>
      </c>
      <c r="G1133" s="131">
        <v>1</v>
      </c>
      <c r="H1133" s="130">
        <v>0.95</v>
      </c>
      <c r="I1133" s="133"/>
      <c r="K1133" s="133"/>
      <c r="M1133" s="133"/>
      <c r="O1133" s="133"/>
      <c r="Q1133" s="133"/>
    </row>
    <row r="1134" spans="1:17">
      <c r="A1134" s="127" t="s">
        <v>1035</v>
      </c>
      <c r="B1134" s="128" t="s">
        <v>1842</v>
      </c>
      <c r="C1134" s="120" t="s">
        <v>1881</v>
      </c>
      <c r="D1134" s="120" t="s">
        <v>2061</v>
      </c>
      <c r="E1134" s="129">
        <v>2.4169</v>
      </c>
      <c r="F1134" s="130">
        <v>8.6999999999999993</v>
      </c>
      <c r="G1134" s="131">
        <v>1</v>
      </c>
      <c r="H1134" s="130">
        <v>0.95</v>
      </c>
      <c r="I1134" s="133"/>
      <c r="K1134" s="133"/>
      <c r="M1134" s="133"/>
      <c r="O1134" s="133"/>
      <c r="Q1134" s="133"/>
    </row>
    <row r="1135" spans="1:17">
      <c r="A1135" s="127" t="s">
        <v>1036</v>
      </c>
      <c r="B1135" s="128" t="s">
        <v>1555</v>
      </c>
      <c r="C1135" s="120" t="s">
        <v>1881</v>
      </c>
      <c r="D1135" s="120" t="s">
        <v>2061</v>
      </c>
      <c r="E1135" s="129">
        <v>0.62309999999999999</v>
      </c>
      <c r="F1135" s="130">
        <v>3.24</v>
      </c>
      <c r="G1135" s="131">
        <v>1</v>
      </c>
      <c r="H1135" s="130">
        <v>0.8</v>
      </c>
      <c r="I1135" s="133"/>
      <c r="K1135" s="133"/>
      <c r="M1135" s="133"/>
      <c r="O1135" s="133"/>
      <c r="Q1135" s="133"/>
    </row>
    <row r="1136" spans="1:17">
      <c r="A1136" s="127" t="s">
        <v>1037</v>
      </c>
      <c r="B1136" s="128" t="s">
        <v>1555</v>
      </c>
      <c r="C1136" s="120" t="s">
        <v>1881</v>
      </c>
      <c r="D1136" s="120" t="s">
        <v>2061</v>
      </c>
      <c r="E1136" s="129">
        <v>0.84560000000000002</v>
      </c>
      <c r="F1136" s="130">
        <v>4.18</v>
      </c>
      <c r="G1136" s="131">
        <v>1</v>
      </c>
      <c r="H1136" s="130">
        <v>0.8</v>
      </c>
      <c r="I1136" s="133"/>
      <c r="K1136" s="133"/>
      <c r="M1136" s="133"/>
      <c r="O1136" s="133"/>
      <c r="Q1136" s="133"/>
    </row>
    <row r="1137" spans="1:17">
      <c r="A1137" s="127" t="s">
        <v>1038</v>
      </c>
      <c r="B1137" s="128" t="s">
        <v>1555</v>
      </c>
      <c r="C1137" s="120" t="s">
        <v>1881</v>
      </c>
      <c r="D1137" s="120" t="s">
        <v>2061</v>
      </c>
      <c r="E1137" s="129">
        <v>1.3522000000000001</v>
      </c>
      <c r="F1137" s="130">
        <v>6.3</v>
      </c>
      <c r="G1137" s="131">
        <v>1</v>
      </c>
      <c r="H1137" s="130">
        <v>0.95</v>
      </c>
      <c r="I1137" s="133"/>
      <c r="K1137" s="133"/>
      <c r="M1137" s="133"/>
      <c r="O1137" s="133"/>
      <c r="Q1137" s="133"/>
    </row>
    <row r="1138" spans="1:17">
      <c r="A1138" s="127" t="s">
        <v>1039</v>
      </c>
      <c r="B1138" s="128" t="s">
        <v>1555</v>
      </c>
      <c r="C1138" s="120" t="s">
        <v>1881</v>
      </c>
      <c r="D1138" s="120" t="s">
        <v>2061</v>
      </c>
      <c r="E1138" s="129">
        <v>2.4058000000000002</v>
      </c>
      <c r="F1138" s="130">
        <v>9.8699999999999992</v>
      </c>
      <c r="G1138" s="131">
        <v>1</v>
      </c>
      <c r="H1138" s="130">
        <v>0.95</v>
      </c>
      <c r="I1138" s="133"/>
      <c r="K1138" s="133"/>
      <c r="M1138" s="133"/>
      <c r="O1138" s="133"/>
      <c r="Q1138" s="133"/>
    </row>
    <row r="1139" spans="1:17">
      <c r="A1139" s="127" t="s">
        <v>1040</v>
      </c>
      <c r="B1139" s="128" t="s">
        <v>1843</v>
      </c>
      <c r="C1139" s="120" t="s">
        <v>1881</v>
      </c>
      <c r="D1139" s="120" t="s">
        <v>2061</v>
      </c>
      <c r="E1139" s="129">
        <v>0.4511</v>
      </c>
      <c r="F1139" s="130">
        <v>2.1800000000000002</v>
      </c>
      <c r="G1139" s="131">
        <v>1</v>
      </c>
      <c r="H1139" s="130">
        <v>0.8</v>
      </c>
      <c r="I1139" s="133"/>
      <c r="K1139" s="133"/>
      <c r="M1139" s="133"/>
      <c r="O1139" s="133"/>
      <c r="Q1139" s="133"/>
    </row>
    <row r="1140" spans="1:17">
      <c r="A1140" s="127" t="s">
        <v>1041</v>
      </c>
      <c r="B1140" s="128" t="s">
        <v>1843</v>
      </c>
      <c r="C1140" s="120" t="s">
        <v>1881</v>
      </c>
      <c r="D1140" s="120" t="s">
        <v>2061</v>
      </c>
      <c r="E1140" s="129">
        <v>0.62739999999999996</v>
      </c>
      <c r="F1140" s="130">
        <v>2.77</v>
      </c>
      <c r="G1140" s="131">
        <v>1</v>
      </c>
      <c r="H1140" s="130">
        <v>0.8</v>
      </c>
      <c r="I1140" s="133"/>
      <c r="K1140" s="133"/>
      <c r="M1140" s="133"/>
      <c r="O1140" s="133"/>
      <c r="Q1140" s="133"/>
    </row>
    <row r="1141" spans="1:17">
      <c r="A1141" s="127" t="s">
        <v>1042</v>
      </c>
      <c r="B1141" s="128" t="s">
        <v>1843</v>
      </c>
      <c r="C1141" s="120" t="s">
        <v>1881</v>
      </c>
      <c r="D1141" s="120" t="s">
        <v>2061</v>
      </c>
      <c r="E1141" s="129">
        <v>0.89800000000000002</v>
      </c>
      <c r="F1141" s="130">
        <v>3.87</v>
      </c>
      <c r="G1141" s="131">
        <v>1</v>
      </c>
      <c r="H1141" s="130">
        <v>0.95</v>
      </c>
      <c r="I1141" s="133"/>
      <c r="K1141" s="133"/>
      <c r="M1141" s="133"/>
      <c r="O1141" s="133"/>
      <c r="Q1141" s="133"/>
    </row>
    <row r="1142" spans="1:17">
      <c r="A1142" s="127" t="s">
        <v>1043</v>
      </c>
      <c r="B1142" s="128" t="s">
        <v>1843</v>
      </c>
      <c r="C1142" s="120" t="s">
        <v>1881</v>
      </c>
      <c r="D1142" s="120" t="s">
        <v>2061</v>
      </c>
      <c r="E1142" s="129">
        <v>1.4878</v>
      </c>
      <c r="F1142" s="130">
        <v>5.94</v>
      </c>
      <c r="G1142" s="131">
        <v>1</v>
      </c>
      <c r="H1142" s="130">
        <v>0.95</v>
      </c>
      <c r="I1142" s="133"/>
      <c r="K1142" s="133"/>
      <c r="M1142" s="133"/>
      <c r="O1142" s="133"/>
      <c r="Q1142" s="133"/>
    </row>
    <row r="1143" spans="1:17">
      <c r="A1143" s="127" t="s">
        <v>1044</v>
      </c>
      <c r="B1143" s="128" t="s">
        <v>1556</v>
      </c>
      <c r="C1143" s="120" t="s">
        <v>1881</v>
      </c>
      <c r="D1143" s="120" t="s">
        <v>2061</v>
      </c>
      <c r="E1143" s="129">
        <v>0.4385</v>
      </c>
      <c r="F1143" s="130">
        <v>2.0299999999999998</v>
      </c>
      <c r="G1143" s="131">
        <v>1</v>
      </c>
      <c r="H1143" s="130">
        <v>0.8</v>
      </c>
      <c r="I1143" s="133"/>
      <c r="K1143" s="133"/>
      <c r="M1143" s="133"/>
      <c r="O1143" s="133"/>
      <c r="Q1143" s="133"/>
    </row>
    <row r="1144" spans="1:17">
      <c r="A1144" s="127" t="s">
        <v>1045</v>
      </c>
      <c r="B1144" s="128" t="s">
        <v>1556</v>
      </c>
      <c r="C1144" s="120" t="s">
        <v>1881</v>
      </c>
      <c r="D1144" s="120" t="s">
        <v>2061</v>
      </c>
      <c r="E1144" s="129">
        <v>0.59030000000000005</v>
      </c>
      <c r="F1144" s="130">
        <v>2.73</v>
      </c>
      <c r="G1144" s="131">
        <v>1</v>
      </c>
      <c r="H1144" s="130">
        <v>0.8</v>
      </c>
      <c r="I1144" s="133"/>
      <c r="K1144" s="133"/>
      <c r="M1144" s="133"/>
      <c r="O1144" s="133"/>
      <c r="Q1144" s="133"/>
    </row>
    <row r="1145" spans="1:17">
      <c r="A1145" s="127" t="s">
        <v>1046</v>
      </c>
      <c r="B1145" s="128" t="s">
        <v>1556</v>
      </c>
      <c r="C1145" s="120" t="s">
        <v>1881</v>
      </c>
      <c r="D1145" s="120" t="s">
        <v>2061</v>
      </c>
      <c r="E1145" s="129">
        <v>0.94220000000000004</v>
      </c>
      <c r="F1145" s="130">
        <v>4.29</v>
      </c>
      <c r="G1145" s="131">
        <v>1</v>
      </c>
      <c r="H1145" s="130">
        <v>0.95</v>
      </c>
      <c r="I1145" s="133"/>
      <c r="K1145" s="133"/>
      <c r="M1145" s="133"/>
      <c r="O1145" s="133"/>
      <c r="Q1145" s="133"/>
    </row>
    <row r="1146" spans="1:17">
      <c r="A1146" s="127" t="s">
        <v>1047</v>
      </c>
      <c r="B1146" s="128" t="s">
        <v>1556</v>
      </c>
      <c r="C1146" s="120" t="s">
        <v>1881</v>
      </c>
      <c r="D1146" s="120" t="s">
        <v>2061</v>
      </c>
      <c r="E1146" s="129">
        <v>2.3733</v>
      </c>
      <c r="F1146" s="130">
        <v>9.27</v>
      </c>
      <c r="G1146" s="131">
        <v>1</v>
      </c>
      <c r="H1146" s="130">
        <v>0.95</v>
      </c>
      <c r="I1146" s="133"/>
      <c r="K1146" s="133"/>
      <c r="M1146" s="133"/>
      <c r="O1146" s="133"/>
      <c r="Q1146" s="133"/>
    </row>
    <row r="1147" spans="1:17">
      <c r="A1147" s="127" t="s">
        <v>1048</v>
      </c>
      <c r="B1147" s="128" t="s">
        <v>1844</v>
      </c>
      <c r="C1147" s="120" t="s">
        <v>1881</v>
      </c>
      <c r="D1147" s="120" t="s">
        <v>2061</v>
      </c>
      <c r="E1147" s="129">
        <v>0.64100000000000001</v>
      </c>
      <c r="F1147" s="130">
        <v>3.68</v>
      </c>
      <c r="G1147" s="131">
        <v>1</v>
      </c>
      <c r="H1147" s="130">
        <v>0.8</v>
      </c>
      <c r="I1147" s="133"/>
      <c r="K1147" s="133"/>
      <c r="M1147" s="133"/>
      <c r="O1147" s="133"/>
      <c r="Q1147" s="133"/>
    </row>
    <row r="1148" spans="1:17">
      <c r="A1148" s="127" t="s">
        <v>1049</v>
      </c>
      <c r="B1148" s="128" t="s">
        <v>1844</v>
      </c>
      <c r="C1148" s="120" t="s">
        <v>1881</v>
      </c>
      <c r="D1148" s="120" t="s">
        <v>2061</v>
      </c>
      <c r="E1148" s="129">
        <v>0.77280000000000004</v>
      </c>
      <c r="F1148" s="130">
        <v>4.2</v>
      </c>
      <c r="G1148" s="131">
        <v>1</v>
      </c>
      <c r="H1148" s="130">
        <v>0.8</v>
      </c>
      <c r="I1148" s="133"/>
      <c r="K1148" s="133"/>
      <c r="M1148" s="133"/>
      <c r="O1148" s="133"/>
      <c r="Q1148" s="133"/>
    </row>
    <row r="1149" spans="1:17">
      <c r="A1149" s="127" t="s">
        <v>1050</v>
      </c>
      <c r="B1149" s="128" t="s">
        <v>1844</v>
      </c>
      <c r="C1149" s="120" t="s">
        <v>1881</v>
      </c>
      <c r="D1149" s="120" t="s">
        <v>2061</v>
      </c>
      <c r="E1149" s="129">
        <v>1.2678</v>
      </c>
      <c r="F1149" s="130">
        <v>6.35</v>
      </c>
      <c r="G1149" s="131">
        <v>1</v>
      </c>
      <c r="H1149" s="130">
        <v>0.95</v>
      </c>
      <c r="I1149" s="133"/>
      <c r="K1149" s="133"/>
      <c r="M1149" s="133"/>
      <c r="O1149" s="133"/>
      <c r="Q1149" s="133"/>
    </row>
    <row r="1150" spans="1:17">
      <c r="A1150" s="127" t="s">
        <v>1051</v>
      </c>
      <c r="B1150" s="128" t="s">
        <v>1844</v>
      </c>
      <c r="C1150" s="120" t="s">
        <v>1881</v>
      </c>
      <c r="D1150" s="120" t="s">
        <v>2061</v>
      </c>
      <c r="E1150" s="129">
        <v>2.6922999999999999</v>
      </c>
      <c r="F1150" s="130">
        <v>11.33</v>
      </c>
      <c r="G1150" s="131">
        <v>1</v>
      </c>
      <c r="H1150" s="130">
        <v>0.95</v>
      </c>
      <c r="I1150" s="133"/>
      <c r="K1150" s="133"/>
      <c r="M1150" s="133"/>
      <c r="O1150" s="133"/>
      <c r="Q1150" s="133"/>
    </row>
    <row r="1151" spans="1:17">
      <c r="A1151" s="127" t="s">
        <v>1052</v>
      </c>
      <c r="B1151" s="128" t="s">
        <v>1845</v>
      </c>
      <c r="C1151" s="120" t="s">
        <v>1881</v>
      </c>
      <c r="D1151" s="120" t="s">
        <v>2061</v>
      </c>
      <c r="E1151" s="129">
        <v>1.1205000000000001</v>
      </c>
      <c r="F1151" s="130">
        <v>4.76</v>
      </c>
      <c r="G1151" s="131">
        <v>1</v>
      </c>
      <c r="H1151" s="130">
        <v>0.8</v>
      </c>
      <c r="I1151" s="133"/>
      <c r="K1151" s="133"/>
      <c r="M1151" s="133"/>
      <c r="O1151" s="133"/>
      <c r="Q1151" s="133"/>
    </row>
    <row r="1152" spans="1:17">
      <c r="A1152" s="127" t="s">
        <v>1053</v>
      </c>
      <c r="B1152" s="128" t="s">
        <v>1845</v>
      </c>
      <c r="C1152" s="120" t="s">
        <v>1881</v>
      </c>
      <c r="D1152" s="120" t="s">
        <v>2061</v>
      </c>
      <c r="E1152" s="129">
        <v>1.2585999999999999</v>
      </c>
      <c r="F1152" s="130">
        <v>9.2200000000000006</v>
      </c>
      <c r="G1152" s="131">
        <v>1</v>
      </c>
      <c r="H1152" s="130">
        <v>0.8</v>
      </c>
      <c r="I1152" s="133"/>
      <c r="K1152" s="133"/>
      <c r="M1152" s="133"/>
      <c r="O1152" s="133"/>
      <c r="Q1152" s="133"/>
    </row>
    <row r="1153" spans="1:17">
      <c r="A1153" s="127" t="s">
        <v>1054</v>
      </c>
      <c r="B1153" s="128" t="s">
        <v>1845</v>
      </c>
      <c r="C1153" s="120" t="s">
        <v>1881</v>
      </c>
      <c r="D1153" s="120" t="s">
        <v>2061</v>
      </c>
      <c r="E1153" s="129">
        <v>2.8513999999999999</v>
      </c>
      <c r="F1153" s="130">
        <v>19.03</v>
      </c>
      <c r="G1153" s="131">
        <v>1</v>
      </c>
      <c r="H1153" s="130">
        <v>0.95</v>
      </c>
      <c r="I1153" s="133"/>
      <c r="K1153" s="133"/>
      <c r="M1153" s="133"/>
      <c r="O1153" s="133"/>
      <c r="Q1153" s="133"/>
    </row>
    <row r="1154" spans="1:17">
      <c r="A1154" s="127" t="s">
        <v>1055</v>
      </c>
      <c r="B1154" s="128" t="s">
        <v>1845</v>
      </c>
      <c r="C1154" s="120" t="s">
        <v>1881</v>
      </c>
      <c r="D1154" s="120" t="s">
        <v>2061</v>
      </c>
      <c r="E1154" s="129">
        <v>7.1356999999999999</v>
      </c>
      <c r="F1154" s="130">
        <v>38.130000000000003</v>
      </c>
      <c r="G1154" s="131">
        <v>1</v>
      </c>
      <c r="H1154" s="130">
        <v>0.95</v>
      </c>
      <c r="I1154" s="133"/>
      <c r="K1154" s="133"/>
      <c r="M1154" s="133"/>
      <c r="O1154" s="133"/>
      <c r="Q1154" s="133"/>
    </row>
    <row r="1155" spans="1:17">
      <c r="A1155" s="127" t="s">
        <v>1056</v>
      </c>
      <c r="B1155" s="128" t="s">
        <v>1557</v>
      </c>
      <c r="C1155" s="120" t="s">
        <v>1981</v>
      </c>
      <c r="D1155" s="120" t="s">
        <v>1981</v>
      </c>
      <c r="E1155" s="129">
        <v>0.65029999999999999</v>
      </c>
      <c r="F1155" s="130">
        <v>7.98</v>
      </c>
      <c r="G1155" s="131">
        <v>1.8</v>
      </c>
      <c r="H1155" s="130">
        <v>0.8</v>
      </c>
      <c r="I1155" s="133"/>
      <c r="K1155" s="133"/>
      <c r="M1155" s="133"/>
      <c r="O1155" s="133"/>
      <c r="Q1155" s="133"/>
    </row>
    <row r="1156" spans="1:17">
      <c r="A1156" s="127" t="s">
        <v>1057</v>
      </c>
      <c r="B1156" s="128" t="s">
        <v>1557</v>
      </c>
      <c r="C1156" s="120" t="s">
        <v>1981</v>
      </c>
      <c r="D1156" s="120" t="s">
        <v>1981</v>
      </c>
      <c r="E1156" s="129">
        <v>0.83509999999999995</v>
      </c>
      <c r="F1156" s="130">
        <v>10.199999999999999</v>
      </c>
      <c r="G1156" s="131">
        <v>1.8</v>
      </c>
      <c r="H1156" s="130">
        <v>0.8</v>
      </c>
      <c r="I1156" s="133"/>
      <c r="K1156" s="133"/>
      <c r="M1156" s="133"/>
      <c r="O1156" s="133"/>
      <c r="Q1156" s="133"/>
    </row>
    <row r="1157" spans="1:17">
      <c r="A1157" s="127" t="s">
        <v>1058</v>
      </c>
      <c r="B1157" s="128" t="s">
        <v>1557</v>
      </c>
      <c r="C1157" s="120" t="s">
        <v>1981</v>
      </c>
      <c r="D1157" s="120" t="s">
        <v>1981</v>
      </c>
      <c r="E1157" s="129">
        <v>1.3958999999999999</v>
      </c>
      <c r="F1157" s="130">
        <v>15.15</v>
      </c>
      <c r="G1157" s="131">
        <v>1.8</v>
      </c>
      <c r="H1157" s="130">
        <v>0.95</v>
      </c>
      <c r="I1157" s="133"/>
      <c r="K1157" s="133"/>
      <c r="M1157" s="133"/>
      <c r="O1157" s="133"/>
      <c r="Q1157" s="133"/>
    </row>
    <row r="1158" spans="1:17">
      <c r="A1158" s="127" t="s">
        <v>1059</v>
      </c>
      <c r="B1158" s="128" t="s">
        <v>1557</v>
      </c>
      <c r="C1158" s="120" t="s">
        <v>1981</v>
      </c>
      <c r="D1158" s="120" t="s">
        <v>1981</v>
      </c>
      <c r="E1158" s="129">
        <v>2.9235000000000002</v>
      </c>
      <c r="F1158" s="130">
        <v>29.09</v>
      </c>
      <c r="G1158" s="131">
        <v>1.8</v>
      </c>
      <c r="H1158" s="130">
        <v>0.95</v>
      </c>
      <c r="I1158" s="133"/>
      <c r="K1158" s="133"/>
      <c r="M1158" s="133"/>
      <c r="O1158" s="133"/>
      <c r="Q1158" s="133"/>
    </row>
    <row r="1159" spans="1:17">
      <c r="A1159" s="127" t="s">
        <v>1060</v>
      </c>
      <c r="B1159" s="128" t="s">
        <v>1846</v>
      </c>
      <c r="C1159" s="120" t="s">
        <v>1981</v>
      </c>
      <c r="D1159" s="120" t="s">
        <v>1981</v>
      </c>
      <c r="E1159" s="129">
        <v>0.38169999999999998</v>
      </c>
      <c r="F1159" s="130">
        <v>4.8600000000000003</v>
      </c>
      <c r="G1159" s="131">
        <v>1.8</v>
      </c>
      <c r="H1159" s="130">
        <v>0.8</v>
      </c>
      <c r="I1159" s="133"/>
      <c r="K1159" s="133"/>
      <c r="M1159" s="133"/>
      <c r="O1159" s="133"/>
      <c r="Q1159" s="133"/>
    </row>
    <row r="1160" spans="1:17">
      <c r="A1160" s="127" t="s">
        <v>1061</v>
      </c>
      <c r="B1160" s="128" t="s">
        <v>1846</v>
      </c>
      <c r="C1160" s="120" t="s">
        <v>1981</v>
      </c>
      <c r="D1160" s="120" t="s">
        <v>1981</v>
      </c>
      <c r="E1160" s="129">
        <v>0.54079999999999995</v>
      </c>
      <c r="F1160" s="130">
        <v>6.57</v>
      </c>
      <c r="G1160" s="131">
        <v>1.8</v>
      </c>
      <c r="H1160" s="130">
        <v>0.8</v>
      </c>
      <c r="I1160" s="133"/>
      <c r="K1160" s="133"/>
      <c r="M1160" s="133"/>
      <c r="O1160" s="133"/>
      <c r="Q1160" s="133"/>
    </row>
    <row r="1161" spans="1:17">
      <c r="A1161" s="127" t="s">
        <v>1062</v>
      </c>
      <c r="B1161" s="128" t="s">
        <v>1846</v>
      </c>
      <c r="C1161" s="120" t="s">
        <v>1981</v>
      </c>
      <c r="D1161" s="120" t="s">
        <v>1981</v>
      </c>
      <c r="E1161" s="129">
        <v>1.0550999999999999</v>
      </c>
      <c r="F1161" s="130">
        <v>10.61</v>
      </c>
      <c r="G1161" s="131">
        <v>1.8</v>
      </c>
      <c r="H1161" s="130">
        <v>0.95</v>
      </c>
      <c r="I1161" s="133"/>
      <c r="K1161" s="133"/>
      <c r="M1161" s="133"/>
      <c r="O1161" s="133"/>
      <c r="Q1161" s="133"/>
    </row>
    <row r="1162" spans="1:17">
      <c r="A1162" s="127" t="s">
        <v>1063</v>
      </c>
      <c r="B1162" s="128" t="s">
        <v>1846</v>
      </c>
      <c r="C1162" s="120" t="s">
        <v>1981</v>
      </c>
      <c r="D1162" s="120" t="s">
        <v>1981</v>
      </c>
      <c r="E1162" s="129">
        <v>2.1789999999999998</v>
      </c>
      <c r="F1162" s="130">
        <v>22.04</v>
      </c>
      <c r="G1162" s="131">
        <v>1.8</v>
      </c>
      <c r="H1162" s="130">
        <v>0.95</v>
      </c>
      <c r="I1162" s="133"/>
      <c r="K1162" s="133"/>
      <c r="M1162" s="133"/>
      <c r="O1162" s="133"/>
      <c r="Q1162" s="133"/>
    </row>
    <row r="1163" spans="1:17">
      <c r="A1163" s="127" t="s">
        <v>1064</v>
      </c>
      <c r="B1163" s="128" t="s">
        <v>1847</v>
      </c>
      <c r="C1163" s="120" t="s">
        <v>1981</v>
      </c>
      <c r="D1163" s="120" t="s">
        <v>1981</v>
      </c>
      <c r="E1163" s="129">
        <v>0.32140000000000002</v>
      </c>
      <c r="F1163" s="130">
        <v>3.48</v>
      </c>
      <c r="G1163" s="131">
        <v>1.8</v>
      </c>
      <c r="H1163" s="130">
        <v>0.8</v>
      </c>
      <c r="I1163" s="133"/>
      <c r="K1163" s="133"/>
      <c r="M1163" s="133"/>
      <c r="O1163" s="133"/>
      <c r="Q1163" s="133"/>
    </row>
    <row r="1164" spans="1:17">
      <c r="A1164" s="127" t="s">
        <v>1065</v>
      </c>
      <c r="B1164" s="128" t="s">
        <v>1847</v>
      </c>
      <c r="C1164" s="120" t="s">
        <v>1981</v>
      </c>
      <c r="D1164" s="120" t="s">
        <v>1981</v>
      </c>
      <c r="E1164" s="129">
        <v>0.46629999999999999</v>
      </c>
      <c r="F1164" s="130">
        <v>4.96</v>
      </c>
      <c r="G1164" s="131">
        <v>1.8</v>
      </c>
      <c r="H1164" s="130">
        <v>0.8</v>
      </c>
      <c r="I1164" s="133"/>
      <c r="K1164" s="133"/>
      <c r="M1164" s="133"/>
      <c r="O1164" s="133"/>
      <c r="Q1164" s="133"/>
    </row>
    <row r="1165" spans="1:17">
      <c r="A1165" s="127" t="s">
        <v>1066</v>
      </c>
      <c r="B1165" s="128" t="s">
        <v>1847</v>
      </c>
      <c r="C1165" s="120" t="s">
        <v>1981</v>
      </c>
      <c r="D1165" s="120" t="s">
        <v>1981</v>
      </c>
      <c r="E1165" s="129">
        <v>1.3321000000000001</v>
      </c>
      <c r="F1165" s="130">
        <v>13.1</v>
      </c>
      <c r="G1165" s="131">
        <v>1.8</v>
      </c>
      <c r="H1165" s="130">
        <v>0.95</v>
      </c>
      <c r="I1165" s="133"/>
      <c r="K1165" s="133"/>
      <c r="M1165" s="133"/>
      <c r="O1165" s="133"/>
      <c r="Q1165" s="133"/>
    </row>
    <row r="1166" spans="1:17">
      <c r="A1166" s="127" t="s">
        <v>1067</v>
      </c>
      <c r="B1166" s="128" t="s">
        <v>1847</v>
      </c>
      <c r="C1166" s="120" t="s">
        <v>1981</v>
      </c>
      <c r="D1166" s="120" t="s">
        <v>1981</v>
      </c>
      <c r="E1166" s="129">
        <v>2.4725000000000001</v>
      </c>
      <c r="F1166" s="130">
        <v>13.76</v>
      </c>
      <c r="G1166" s="131">
        <v>1.8</v>
      </c>
      <c r="H1166" s="130">
        <v>0.95</v>
      </c>
      <c r="I1166" s="133"/>
      <c r="K1166" s="133"/>
      <c r="M1166" s="133"/>
      <c r="O1166" s="133"/>
      <c r="Q1166" s="133"/>
    </row>
    <row r="1167" spans="1:17">
      <c r="A1167" s="127" t="s">
        <v>1068</v>
      </c>
      <c r="B1167" s="128" t="s">
        <v>1558</v>
      </c>
      <c r="C1167" s="120" t="s">
        <v>1981</v>
      </c>
      <c r="D1167" s="120" t="s">
        <v>1981</v>
      </c>
      <c r="E1167" s="129">
        <v>0.42599999999999999</v>
      </c>
      <c r="F1167" s="130">
        <v>5.36</v>
      </c>
      <c r="G1167" s="131">
        <v>1.8</v>
      </c>
      <c r="H1167" s="130">
        <v>0.8</v>
      </c>
      <c r="I1167" s="133"/>
      <c r="K1167" s="133"/>
      <c r="M1167" s="133"/>
      <c r="O1167" s="133"/>
      <c r="Q1167" s="133"/>
    </row>
    <row r="1168" spans="1:17">
      <c r="A1168" s="127" t="s">
        <v>1069</v>
      </c>
      <c r="B1168" s="128" t="s">
        <v>1558</v>
      </c>
      <c r="C1168" s="120" t="s">
        <v>1981</v>
      </c>
      <c r="D1168" s="120" t="s">
        <v>1981</v>
      </c>
      <c r="E1168" s="129">
        <v>0.59619999999999995</v>
      </c>
      <c r="F1168" s="130">
        <v>7.33</v>
      </c>
      <c r="G1168" s="131">
        <v>1.8</v>
      </c>
      <c r="H1168" s="130">
        <v>0.8</v>
      </c>
      <c r="I1168" s="133"/>
      <c r="K1168" s="133"/>
      <c r="M1168" s="133"/>
      <c r="O1168" s="133"/>
      <c r="Q1168" s="133"/>
    </row>
    <row r="1169" spans="1:21">
      <c r="A1169" s="127" t="s">
        <v>1070</v>
      </c>
      <c r="B1169" s="128" t="s">
        <v>1558</v>
      </c>
      <c r="C1169" s="120" t="s">
        <v>1981</v>
      </c>
      <c r="D1169" s="120" t="s">
        <v>1981</v>
      </c>
      <c r="E1169" s="129">
        <v>1.1651</v>
      </c>
      <c r="F1169" s="130">
        <v>11.65</v>
      </c>
      <c r="G1169" s="131">
        <v>1.8</v>
      </c>
      <c r="H1169" s="130">
        <v>0.95</v>
      </c>
      <c r="I1169" s="133"/>
      <c r="K1169" s="133"/>
      <c r="M1169" s="133"/>
      <c r="O1169" s="133"/>
      <c r="Q1169" s="133"/>
    </row>
    <row r="1170" spans="1:21">
      <c r="A1170" s="127" t="s">
        <v>1071</v>
      </c>
      <c r="B1170" s="128" t="s">
        <v>1558</v>
      </c>
      <c r="C1170" s="120" t="s">
        <v>1981</v>
      </c>
      <c r="D1170" s="120" t="s">
        <v>1981</v>
      </c>
      <c r="E1170" s="129">
        <v>2.0880999999999998</v>
      </c>
      <c r="F1170" s="130">
        <v>21.97</v>
      </c>
      <c r="G1170" s="131">
        <v>1.8</v>
      </c>
      <c r="H1170" s="130">
        <v>0.95</v>
      </c>
      <c r="I1170" s="133"/>
      <c r="K1170" s="133"/>
      <c r="M1170" s="133"/>
      <c r="O1170" s="133"/>
      <c r="Q1170" s="133"/>
    </row>
    <row r="1171" spans="1:21">
      <c r="A1171" s="127" t="s">
        <v>1072</v>
      </c>
      <c r="B1171" s="128" t="s">
        <v>1559</v>
      </c>
      <c r="C1171" s="120" t="s">
        <v>1981</v>
      </c>
      <c r="D1171" s="120" t="s">
        <v>1981</v>
      </c>
      <c r="E1171" s="129">
        <v>0.33019999999999999</v>
      </c>
      <c r="F1171" s="130">
        <v>4.03</v>
      </c>
      <c r="G1171" s="131">
        <v>1.8</v>
      </c>
      <c r="H1171" s="130">
        <v>0.8</v>
      </c>
      <c r="I1171" s="133"/>
      <c r="K1171" s="133"/>
      <c r="M1171" s="133"/>
      <c r="O1171" s="133"/>
      <c r="Q1171" s="133"/>
    </row>
    <row r="1172" spans="1:21">
      <c r="A1172" s="127" t="s">
        <v>1073</v>
      </c>
      <c r="B1172" s="128" t="s">
        <v>1559</v>
      </c>
      <c r="C1172" s="120" t="s">
        <v>1981</v>
      </c>
      <c r="D1172" s="120" t="s">
        <v>1981</v>
      </c>
      <c r="E1172" s="129">
        <v>0.46439999999999998</v>
      </c>
      <c r="F1172" s="130">
        <v>5.46</v>
      </c>
      <c r="G1172" s="131">
        <v>1.8</v>
      </c>
      <c r="H1172" s="130">
        <v>0.8</v>
      </c>
      <c r="I1172" s="133"/>
      <c r="K1172" s="133"/>
      <c r="M1172" s="133"/>
      <c r="O1172" s="133"/>
      <c r="Q1172" s="133"/>
    </row>
    <row r="1173" spans="1:21">
      <c r="A1173" s="127" t="s">
        <v>1074</v>
      </c>
      <c r="B1173" s="128" t="s">
        <v>1559</v>
      </c>
      <c r="C1173" s="120" t="s">
        <v>1981</v>
      </c>
      <c r="D1173" s="120" t="s">
        <v>1981</v>
      </c>
      <c r="E1173" s="129">
        <v>0.83330000000000004</v>
      </c>
      <c r="F1173" s="130">
        <v>7.98</v>
      </c>
      <c r="G1173" s="131">
        <v>1.8</v>
      </c>
      <c r="H1173" s="130">
        <v>0.95</v>
      </c>
      <c r="I1173" s="133"/>
      <c r="K1173" s="133"/>
      <c r="M1173" s="133"/>
      <c r="O1173" s="133"/>
      <c r="Q1173" s="133"/>
    </row>
    <row r="1174" spans="1:21">
      <c r="A1174" s="127" t="s">
        <v>1075</v>
      </c>
      <c r="B1174" s="128" t="s">
        <v>1559</v>
      </c>
      <c r="C1174" s="120" t="s">
        <v>1981</v>
      </c>
      <c r="D1174" s="120" t="s">
        <v>1981</v>
      </c>
      <c r="E1174" s="129">
        <v>2.0065</v>
      </c>
      <c r="F1174" s="130">
        <v>18.96</v>
      </c>
      <c r="G1174" s="131">
        <v>1.8</v>
      </c>
      <c r="H1174" s="130">
        <v>0.95</v>
      </c>
      <c r="I1174" s="133"/>
      <c r="K1174" s="133"/>
      <c r="M1174" s="133"/>
      <c r="O1174" s="133"/>
      <c r="Q1174" s="133"/>
    </row>
    <row r="1175" spans="1:21">
      <c r="A1175" s="127" t="s">
        <v>1076</v>
      </c>
      <c r="B1175" s="128" t="s">
        <v>1848</v>
      </c>
      <c r="C1175" s="120" t="s">
        <v>1981</v>
      </c>
      <c r="D1175" s="120" t="s">
        <v>1981</v>
      </c>
      <c r="E1175" s="129">
        <v>0.31780000000000003</v>
      </c>
      <c r="F1175" s="130">
        <v>3.44</v>
      </c>
      <c r="G1175" s="131">
        <v>1.8</v>
      </c>
      <c r="H1175" s="130">
        <v>0.8</v>
      </c>
      <c r="I1175" s="133"/>
      <c r="K1175" s="133"/>
      <c r="M1175" s="133"/>
      <c r="O1175" s="133"/>
      <c r="Q1175" s="133"/>
    </row>
    <row r="1176" spans="1:21">
      <c r="A1176" s="127" t="s">
        <v>1077</v>
      </c>
      <c r="B1176" s="128" t="s">
        <v>1848</v>
      </c>
      <c r="C1176" s="120" t="s">
        <v>1981</v>
      </c>
      <c r="D1176" s="120" t="s">
        <v>1981</v>
      </c>
      <c r="E1176" s="129">
        <v>0.47660000000000002</v>
      </c>
      <c r="F1176" s="130">
        <v>5.01</v>
      </c>
      <c r="G1176" s="131">
        <v>1.8</v>
      </c>
      <c r="H1176" s="130">
        <v>0.8</v>
      </c>
      <c r="I1176" s="133"/>
      <c r="K1176" s="133"/>
      <c r="M1176" s="133"/>
      <c r="O1176" s="133"/>
      <c r="Q1176" s="133"/>
    </row>
    <row r="1177" spans="1:21">
      <c r="A1177" s="127" t="s">
        <v>1078</v>
      </c>
      <c r="B1177" s="128" t="s">
        <v>1848</v>
      </c>
      <c r="C1177" s="120" t="s">
        <v>1981</v>
      </c>
      <c r="D1177" s="120" t="s">
        <v>1981</v>
      </c>
      <c r="E1177" s="129">
        <v>0.79520000000000002</v>
      </c>
      <c r="F1177" s="130">
        <v>8.44</v>
      </c>
      <c r="G1177" s="131">
        <v>1.8</v>
      </c>
      <c r="H1177" s="130">
        <v>0.95</v>
      </c>
      <c r="I1177" s="133"/>
      <c r="K1177" s="133"/>
      <c r="M1177" s="133"/>
      <c r="O1177" s="133"/>
      <c r="Q1177" s="133"/>
    </row>
    <row r="1178" spans="1:21">
      <c r="A1178" s="127" t="s">
        <v>1079</v>
      </c>
      <c r="B1178" s="128" t="s">
        <v>1848</v>
      </c>
      <c r="C1178" s="120" t="s">
        <v>1981</v>
      </c>
      <c r="D1178" s="120" t="s">
        <v>1981</v>
      </c>
      <c r="E1178" s="129">
        <v>1.2114</v>
      </c>
      <c r="F1178" s="130">
        <v>8.86</v>
      </c>
      <c r="G1178" s="131">
        <v>1.8</v>
      </c>
      <c r="H1178" s="130">
        <v>0.95</v>
      </c>
      <c r="I1178" s="133"/>
      <c r="K1178" s="133"/>
      <c r="M1178" s="133"/>
      <c r="O1178" s="133"/>
      <c r="Q1178" s="133"/>
      <c r="U1178" s="133"/>
    </row>
    <row r="1179" spans="1:21">
      <c r="A1179" s="127" t="s">
        <v>1080</v>
      </c>
      <c r="B1179" s="128" t="s">
        <v>1849</v>
      </c>
      <c r="C1179" s="120" t="s">
        <v>1981</v>
      </c>
      <c r="D1179" s="120" t="s">
        <v>1981</v>
      </c>
      <c r="E1179" s="129">
        <v>0.53110000000000002</v>
      </c>
      <c r="F1179" s="130">
        <v>2.93</v>
      </c>
      <c r="G1179" s="131">
        <v>1.8</v>
      </c>
      <c r="H1179" s="130">
        <v>0.8</v>
      </c>
      <c r="I1179" s="133"/>
      <c r="K1179" s="133"/>
      <c r="M1179" s="133"/>
      <c r="O1179" s="133"/>
      <c r="Q1179" s="133"/>
    </row>
    <row r="1180" spans="1:21">
      <c r="A1180" s="127" t="s">
        <v>1081</v>
      </c>
      <c r="B1180" s="128" t="s">
        <v>1849</v>
      </c>
      <c r="C1180" s="120" t="s">
        <v>1981</v>
      </c>
      <c r="D1180" s="120" t="s">
        <v>1981</v>
      </c>
      <c r="E1180" s="129">
        <v>0.66700000000000004</v>
      </c>
      <c r="F1180" s="130">
        <v>3.7</v>
      </c>
      <c r="G1180" s="131">
        <v>1.8</v>
      </c>
      <c r="H1180" s="130">
        <v>0.8</v>
      </c>
      <c r="I1180" s="133"/>
      <c r="K1180" s="133"/>
      <c r="M1180" s="133"/>
      <c r="O1180" s="133"/>
      <c r="Q1180" s="133"/>
    </row>
    <row r="1181" spans="1:21">
      <c r="A1181" s="127" t="s">
        <v>1082</v>
      </c>
      <c r="B1181" s="128" t="s">
        <v>1849</v>
      </c>
      <c r="C1181" s="120" t="s">
        <v>1981</v>
      </c>
      <c r="D1181" s="120" t="s">
        <v>1981</v>
      </c>
      <c r="E1181" s="129">
        <v>0.74270000000000003</v>
      </c>
      <c r="F1181" s="130">
        <v>4.37</v>
      </c>
      <c r="G1181" s="131">
        <v>1.8</v>
      </c>
      <c r="H1181" s="130">
        <v>0.95</v>
      </c>
      <c r="I1181" s="133"/>
      <c r="K1181" s="133"/>
      <c r="M1181" s="133"/>
      <c r="O1181" s="133"/>
      <c r="Q1181" s="133"/>
    </row>
    <row r="1182" spans="1:21">
      <c r="A1182" s="127" t="s">
        <v>1083</v>
      </c>
      <c r="B1182" s="128" t="s">
        <v>1849</v>
      </c>
      <c r="C1182" s="120" t="s">
        <v>1981</v>
      </c>
      <c r="D1182" s="120" t="s">
        <v>1981</v>
      </c>
      <c r="E1182" s="129">
        <v>1.776</v>
      </c>
      <c r="F1182" s="130">
        <v>7.98</v>
      </c>
      <c r="G1182" s="131">
        <v>1.8</v>
      </c>
      <c r="H1182" s="130">
        <v>0.95</v>
      </c>
      <c r="I1182" s="133"/>
      <c r="K1182" s="133"/>
      <c r="M1182" s="133"/>
      <c r="O1182" s="133"/>
      <c r="Q1182" s="133"/>
    </row>
    <row r="1183" spans="1:21">
      <c r="A1183" s="127" t="s">
        <v>1084</v>
      </c>
      <c r="B1183" s="128" t="s">
        <v>1560</v>
      </c>
      <c r="C1183" s="120" t="s">
        <v>1981</v>
      </c>
      <c r="D1183" s="120" t="s">
        <v>1981</v>
      </c>
      <c r="E1183" s="129">
        <v>0.55449999999999999</v>
      </c>
      <c r="F1183" s="130">
        <v>5.08</v>
      </c>
      <c r="G1183" s="131">
        <v>1.8</v>
      </c>
      <c r="H1183" s="130">
        <v>0.8</v>
      </c>
      <c r="I1183" s="133"/>
      <c r="K1183" s="133"/>
      <c r="M1183" s="133"/>
      <c r="O1183" s="133"/>
      <c r="Q1183" s="133"/>
    </row>
    <row r="1184" spans="1:21">
      <c r="A1184" s="127" t="s">
        <v>1085</v>
      </c>
      <c r="B1184" s="128" t="s">
        <v>1560</v>
      </c>
      <c r="C1184" s="120" t="s">
        <v>1981</v>
      </c>
      <c r="D1184" s="120" t="s">
        <v>1981</v>
      </c>
      <c r="E1184" s="129">
        <v>0.79790000000000005</v>
      </c>
      <c r="F1184" s="130">
        <v>8.07</v>
      </c>
      <c r="G1184" s="131">
        <v>1.8</v>
      </c>
      <c r="H1184" s="130">
        <v>0.8</v>
      </c>
      <c r="I1184" s="133"/>
      <c r="K1184" s="133"/>
      <c r="M1184" s="133"/>
      <c r="O1184" s="133"/>
      <c r="Q1184" s="133"/>
    </row>
    <row r="1185" spans="1:21">
      <c r="A1185" s="127" t="s">
        <v>1086</v>
      </c>
      <c r="B1185" s="128" t="s">
        <v>1560</v>
      </c>
      <c r="C1185" s="120" t="s">
        <v>1981</v>
      </c>
      <c r="D1185" s="120" t="s">
        <v>1981</v>
      </c>
      <c r="E1185" s="129">
        <v>1.3484</v>
      </c>
      <c r="F1185" s="130">
        <v>10.01</v>
      </c>
      <c r="G1185" s="131">
        <v>1.8</v>
      </c>
      <c r="H1185" s="130">
        <v>0.95</v>
      </c>
      <c r="I1185" s="133"/>
      <c r="K1185" s="133"/>
      <c r="M1185" s="133"/>
      <c r="O1185" s="133"/>
      <c r="Q1185" s="133"/>
    </row>
    <row r="1186" spans="1:21">
      <c r="A1186" s="127" t="s">
        <v>1087</v>
      </c>
      <c r="B1186" s="128" t="s">
        <v>1560</v>
      </c>
      <c r="C1186" s="120" t="s">
        <v>1981</v>
      </c>
      <c r="D1186" s="120" t="s">
        <v>1981</v>
      </c>
      <c r="E1186" s="129">
        <v>2.6722000000000001</v>
      </c>
      <c r="F1186" s="130">
        <v>20.77</v>
      </c>
      <c r="G1186" s="131">
        <v>1.8</v>
      </c>
      <c r="H1186" s="130">
        <v>0.95</v>
      </c>
      <c r="I1186" s="133"/>
      <c r="K1186" s="133"/>
      <c r="M1186" s="133"/>
      <c r="O1186" s="133"/>
      <c r="Q1186" s="133"/>
    </row>
    <row r="1187" spans="1:21">
      <c r="A1187" s="127" t="s">
        <v>1088</v>
      </c>
      <c r="B1187" s="128" t="s">
        <v>1561</v>
      </c>
      <c r="C1187" s="120" t="s">
        <v>1981</v>
      </c>
      <c r="D1187" s="120" t="s">
        <v>1981</v>
      </c>
      <c r="E1187" s="129">
        <v>0.4163</v>
      </c>
      <c r="F1187" s="130">
        <v>4.91</v>
      </c>
      <c r="G1187" s="131">
        <v>1.8</v>
      </c>
      <c r="H1187" s="130">
        <v>0.8</v>
      </c>
      <c r="I1187" s="133"/>
      <c r="K1187" s="133"/>
      <c r="M1187" s="133"/>
      <c r="O1187" s="133"/>
      <c r="Q1187" s="133"/>
    </row>
    <row r="1188" spans="1:21">
      <c r="A1188" s="127" t="s">
        <v>1089</v>
      </c>
      <c r="B1188" s="128" t="s">
        <v>1561</v>
      </c>
      <c r="C1188" s="120" t="s">
        <v>1981</v>
      </c>
      <c r="D1188" s="120" t="s">
        <v>1981</v>
      </c>
      <c r="E1188" s="129">
        <v>0.51400000000000001</v>
      </c>
      <c r="F1188" s="130">
        <v>6.29</v>
      </c>
      <c r="G1188" s="131">
        <v>1.8</v>
      </c>
      <c r="H1188" s="130">
        <v>0.8</v>
      </c>
      <c r="I1188" s="133"/>
      <c r="K1188" s="133"/>
      <c r="M1188" s="133"/>
      <c r="O1188" s="133"/>
      <c r="Q1188" s="133"/>
    </row>
    <row r="1189" spans="1:21">
      <c r="A1189" s="127" t="s">
        <v>1090</v>
      </c>
      <c r="B1189" s="128" t="s">
        <v>1561</v>
      </c>
      <c r="C1189" s="120" t="s">
        <v>1981</v>
      </c>
      <c r="D1189" s="120" t="s">
        <v>1981</v>
      </c>
      <c r="E1189" s="129">
        <v>0.98680000000000001</v>
      </c>
      <c r="F1189" s="130">
        <v>11.97</v>
      </c>
      <c r="G1189" s="131">
        <v>1.8</v>
      </c>
      <c r="H1189" s="130">
        <v>0.95</v>
      </c>
      <c r="I1189" s="133"/>
      <c r="K1189" s="133"/>
      <c r="M1189" s="133"/>
      <c r="O1189" s="133"/>
      <c r="Q1189" s="133"/>
    </row>
    <row r="1190" spans="1:21">
      <c r="A1190" s="127" t="s">
        <v>1091</v>
      </c>
      <c r="B1190" s="128" t="s">
        <v>1561</v>
      </c>
      <c r="C1190" s="120" t="s">
        <v>1981</v>
      </c>
      <c r="D1190" s="120" t="s">
        <v>1981</v>
      </c>
      <c r="E1190" s="129">
        <v>5.2190000000000003</v>
      </c>
      <c r="F1190" s="130">
        <v>19.86</v>
      </c>
      <c r="G1190" s="131">
        <v>1.8</v>
      </c>
      <c r="H1190" s="130">
        <v>0.95</v>
      </c>
      <c r="I1190" s="133"/>
      <c r="K1190" s="133"/>
      <c r="M1190" s="133"/>
      <c r="O1190" s="133"/>
      <c r="Q1190" s="133"/>
    </row>
    <row r="1191" spans="1:21">
      <c r="A1191" s="127" t="s">
        <v>1092</v>
      </c>
      <c r="B1191" s="128" t="s">
        <v>1562</v>
      </c>
      <c r="C1191" s="120" t="s">
        <v>1981</v>
      </c>
      <c r="D1191" s="120" t="s">
        <v>1981</v>
      </c>
      <c r="E1191" s="129">
        <v>1.0057</v>
      </c>
      <c r="F1191" s="130">
        <v>9.94</v>
      </c>
      <c r="G1191" s="131">
        <v>1.8</v>
      </c>
      <c r="H1191" s="130">
        <v>0.8</v>
      </c>
      <c r="I1191" s="133"/>
      <c r="K1191" s="133"/>
      <c r="M1191" s="133"/>
      <c r="O1191" s="133"/>
      <c r="Q1191" s="133"/>
      <c r="U1191" s="133"/>
    </row>
    <row r="1192" spans="1:21">
      <c r="A1192" s="127" t="s">
        <v>1093</v>
      </c>
      <c r="B1192" s="128" t="s">
        <v>1562</v>
      </c>
      <c r="C1192" s="120" t="s">
        <v>1981</v>
      </c>
      <c r="D1192" s="120" t="s">
        <v>1981</v>
      </c>
      <c r="E1192" s="129">
        <v>1.2359</v>
      </c>
      <c r="F1192" s="130">
        <v>10.46</v>
      </c>
      <c r="G1192" s="131">
        <v>1.8</v>
      </c>
      <c r="H1192" s="130">
        <v>0.8</v>
      </c>
      <c r="I1192" s="133"/>
      <c r="K1192" s="133"/>
      <c r="M1192" s="133"/>
      <c r="O1192" s="133"/>
      <c r="Q1192" s="133"/>
    </row>
    <row r="1193" spans="1:21">
      <c r="A1193" s="127" t="s">
        <v>1094</v>
      </c>
      <c r="B1193" s="128" t="s">
        <v>1562</v>
      </c>
      <c r="C1193" s="120" t="s">
        <v>1981</v>
      </c>
      <c r="D1193" s="120" t="s">
        <v>1981</v>
      </c>
      <c r="E1193" s="129">
        <v>1.8105</v>
      </c>
      <c r="F1193" s="130">
        <v>12.59</v>
      </c>
      <c r="G1193" s="131">
        <v>1.8</v>
      </c>
      <c r="H1193" s="130">
        <v>0.95</v>
      </c>
      <c r="I1193" s="133"/>
      <c r="K1193" s="133"/>
      <c r="M1193" s="133"/>
      <c r="O1193" s="133"/>
      <c r="Q1193" s="133"/>
    </row>
    <row r="1194" spans="1:21">
      <c r="A1194" s="127" t="s">
        <v>1095</v>
      </c>
      <c r="B1194" s="128" t="s">
        <v>1562</v>
      </c>
      <c r="C1194" s="120" t="s">
        <v>1981</v>
      </c>
      <c r="D1194" s="120" t="s">
        <v>1981</v>
      </c>
      <c r="E1194" s="129">
        <v>6.7005999999999997</v>
      </c>
      <c r="F1194" s="130">
        <v>36.33</v>
      </c>
      <c r="G1194" s="131">
        <v>1.8</v>
      </c>
      <c r="H1194" s="130">
        <v>0.95</v>
      </c>
      <c r="I1194" s="133"/>
      <c r="K1194" s="133"/>
      <c r="M1194" s="133"/>
      <c r="O1194" s="133"/>
      <c r="Q1194" s="133"/>
    </row>
    <row r="1195" spans="1:21">
      <c r="A1195" s="127" t="s">
        <v>1096</v>
      </c>
      <c r="B1195" s="128" t="s">
        <v>1563</v>
      </c>
      <c r="C1195" s="120" t="s">
        <v>1981</v>
      </c>
      <c r="D1195" s="120" t="s">
        <v>1981</v>
      </c>
      <c r="E1195" s="129">
        <v>0.51939999999999997</v>
      </c>
      <c r="F1195" s="130">
        <v>4.99</v>
      </c>
      <c r="G1195" s="131">
        <v>1.8</v>
      </c>
      <c r="H1195" s="130">
        <v>0.8</v>
      </c>
      <c r="I1195" s="133"/>
      <c r="K1195" s="133"/>
      <c r="M1195" s="133"/>
      <c r="O1195" s="133"/>
      <c r="Q1195" s="133"/>
    </row>
    <row r="1196" spans="1:21">
      <c r="A1196" s="127" t="s">
        <v>1097</v>
      </c>
      <c r="B1196" s="128" t="s">
        <v>1563</v>
      </c>
      <c r="C1196" s="120" t="s">
        <v>1981</v>
      </c>
      <c r="D1196" s="120" t="s">
        <v>1981</v>
      </c>
      <c r="E1196" s="129">
        <v>0.77639999999999998</v>
      </c>
      <c r="F1196" s="130">
        <v>6.73</v>
      </c>
      <c r="G1196" s="131">
        <v>1.8</v>
      </c>
      <c r="H1196" s="130">
        <v>0.8</v>
      </c>
      <c r="I1196" s="133"/>
      <c r="K1196" s="133"/>
      <c r="M1196" s="133"/>
      <c r="O1196" s="133"/>
      <c r="Q1196" s="133"/>
    </row>
    <row r="1197" spans="1:21">
      <c r="A1197" s="127" t="s">
        <v>1098</v>
      </c>
      <c r="B1197" s="128" t="s">
        <v>1563</v>
      </c>
      <c r="C1197" s="120" t="s">
        <v>1981</v>
      </c>
      <c r="D1197" s="120" t="s">
        <v>1981</v>
      </c>
      <c r="E1197" s="129">
        <v>1.2073</v>
      </c>
      <c r="F1197" s="130">
        <v>8.1999999999999993</v>
      </c>
      <c r="G1197" s="131">
        <v>1.8</v>
      </c>
      <c r="H1197" s="130">
        <v>0.95</v>
      </c>
      <c r="I1197" s="133"/>
      <c r="K1197" s="133"/>
      <c r="M1197" s="133"/>
      <c r="O1197" s="133"/>
      <c r="Q1197" s="133"/>
    </row>
    <row r="1198" spans="1:21">
      <c r="A1198" s="127" t="s">
        <v>1099</v>
      </c>
      <c r="B1198" s="128" t="s">
        <v>1563</v>
      </c>
      <c r="C1198" s="120" t="s">
        <v>1981</v>
      </c>
      <c r="D1198" s="120" t="s">
        <v>1981</v>
      </c>
      <c r="E1198" s="129">
        <v>2.4950999999999999</v>
      </c>
      <c r="F1198" s="130">
        <v>11.57</v>
      </c>
      <c r="G1198" s="131">
        <v>1.8</v>
      </c>
      <c r="H1198" s="130">
        <v>0.95</v>
      </c>
      <c r="I1198" s="133"/>
      <c r="K1198" s="133"/>
      <c r="M1198" s="133"/>
      <c r="O1198" s="133"/>
      <c r="Q1198" s="133"/>
    </row>
    <row r="1199" spans="1:21">
      <c r="A1199" s="127" t="s">
        <v>1100</v>
      </c>
      <c r="B1199" s="128" t="s">
        <v>1850</v>
      </c>
      <c r="C1199" s="120" t="s">
        <v>1981</v>
      </c>
      <c r="D1199" s="120" t="s">
        <v>1981</v>
      </c>
      <c r="E1199" s="129">
        <v>0.2903</v>
      </c>
      <c r="F1199" s="130">
        <v>1.86</v>
      </c>
      <c r="G1199" s="131">
        <v>1.8</v>
      </c>
      <c r="H1199" s="130">
        <v>0.8</v>
      </c>
      <c r="I1199" s="133"/>
      <c r="K1199" s="133"/>
      <c r="M1199" s="133"/>
      <c r="O1199" s="133"/>
      <c r="Q1199" s="133"/>
    </row>
    <row r="1200" spans="1:21">
      <c r="A1200" s="127" t="s">
        <v>1101</v>
      </c>
      <c r="B1200" s="128" t="s">
        <v>1850</v>
      </c>
      <c r="C1200" s="120" t="s">
        <v>1981</v>
      </c>
      <c r="D1200" s="120" t="s">
        <v>1981</v>
      </c>
      <c r="E1200" s="129">
        <v>0.42730000000000001</v>
      </c>
      <c r="F1200" s="130">
        <v>2.04</v>
      </c>
      <c r="G1200" s="131">
        <v>1.8</v>
      </c>
      <c r="H1200" s="130">
        <v>0.8</v>
      </c>
      <c r="I1200" s="133"/>
      <c r="K1200" s="133"/>
      <c r="M1200" s="133"/>
      <c r="O1200" s="133"/>
      <c r="Q1200" s="133"/>
    </row>
    <row r="1201" spans="1:21">
      <c r="A1201" s="127" t="s">
        <v>1102</v>
      </c>
      <c r="B1201" s="128" t="s">
        <v>1850</v>
      </c>
      <c r="C1201" s="120" t="s">
        <v>1981</v>
      </c>
      <c r="D1201" s="120" t="s">
        <v>1981</v>
      </c>
      <c r="E1201" s="129">
        <v>0.71260000000000001</v>
      </c>
      <c r="F1201" s="130">
        <v>2.68</v>
      </c>
      <c r="G1201" s="131">
        <v>1.8</v>
      </c>
      <c r="H1201" s="130">
        <v>0.95</v>
      </c>
      <c r="I1201" s="133"/>
      <c r="K1201" s="133"/>
      <c r="M1201" s="133"/>
      <c r="O1201" s="133"/>
      <c r="Q1201" s="133"/>
    </row>
    <row r="1202" spans="1:21">
      <c r="A1202" s="127" t="s">
        <v>1103</v>
      </c>
      <c r="B1202" s="128" t="s">
        <v>1850</v>
      </c>
      <c r="C1202" s="120" t="s">
        <v>1981</v>
      </c>
      <c r="D1202" s="120" t="s">
        <v>1981</v>
      </c>
      <c r="E1202" s="129">
        <v>1.5226</v>
      </c>
      <c r="F1202" s="130">
        <v>5.95</v>
      </c>
      <c r="G1202" s="131">
        <v>1.8</v>
      </c>
      <c r="H1202" s="130">
        <v>0.95</v>
      </c>
      <c r="I1202" s="133"/>
      <c r="K1202" s="133"/>
      <c r="M1202" s="133"/>
      <c r="O1202" s="133"/>
      <c r="Q1202" s="133"/>
    </row>
    <row r="1203" spans="1:21">
      <c r="A1203" s="127" t="s">
        <v>1104</v>
      </c>
      <c r="B1203" s="128" t="s">
        <v>1851</v>
      </c>
      <c r="C1203" s="120" t="s">
        <v>1981</v>
      </c>
      <c r="D1203" s="120" t="s">
        <v>1981</v>
      </c>
      <c r="E1203" s="129">
        <v>0.48270000000000002</v>
      </c>
      <c r="F1203" s="130">
        <v>8.1</v>
      </c>
      <c r="G1203" s="131">
        <v>1.8</v>
      </c>
      <c r="H1203" s="130">
        <v>0.8</v>
      </c>
      <c r="I1203" s="133"/>
      <c r="K1203" s="133"/>
      <c r="M1203" s="133"/>
      <c r="O1203" s="133"/>
      <c r="Q1203" s="133"/>
    </row>
    <row r="1204" spans="1:21">
      <c r="A1204" s="127" t="s">
        <v>1105</v>
      </c>
      <c r="B1204" s="128" t="s">
        <v>1851</v>
      </c>
      <c r="C1204" s="120" t="s">
        <v>1981</v>
      </c>
      <c r="D1204" s="120" t="s">
        <v>1981</v>
      </c>
      <c r="E1204" s="129">
        <v>0.67459999999999998</v>
      </c>
      <c r="F1204" s="130">
        <v>9.69</v>
      </c>
      <c r="G1204" s="131">
        <v>1.8</v>
      </c>
      <c r="H1204" s="130">
        <v>0.8</v>
      </c>
      <c r="I1204" s="133"/>
      <c r="K1204" s="133"/>
      <c r="M1204" s="133"/>
      <c r="O1204" s="133"/>
      <c r="Q1204" s="133"/>
    </row>
    <row r="1205" spans="1:21">
      <c r="A1205" s="127" t="s">
        <v>1106</v>
      </c>
      <c r="B1205" s="128" t="s">
        <v>1851</v>
      </c>
      <c r="C1205" s="120" t="s">
        <v>1981</v>
      </c>
      <c r="D1205" s="120" t="s">
        <v>1981</v>
      </c>
      <c r="E1205" s="129">
        <v>0.85950000000000004</v>
      </c>
      <c r="F1205" s="130">
        <v>12.35</v>
      </c>
      <c r="G1205" s="131">
        <v>1.8</v>
      </c>
      <c r="H1205" s="130">
        <v>0.95</v>
      </c>
      <c r="I1205" s="133"/>
      <c r="K1205" s="133"/>
      <c r="M1205" s="133"/>
      <c r="O1205" s="133"/>
      <c r="Q1205" s="133"/>
      <c r="U1205" s="133"/>
    </row>
    <row r="1206" spans="1:21">
      <c r="A1206" s="127" t="s">
        <v>1107</v>
      </c>
      <c r="B1206" s="128" t="s">
        <v>1851</v>
      </c>
      <c r="C1206" s="120" t="s">
        <v>1981</v>
      </c>
      <c r="D1206" s="120" t="s">
        <v>1981</v>
      </c>
      <c r="E1206" s="129">
        <v>2.1276000000000002</v>
      </c>
      <c r="F1206" s="130">
        <v>15</v>
      </c>
      <c r="G1206" s="131">
        <v>1.8</v>
      </c>
      <c r="H1206" s="130">
        <v>0.95</v>
      </c>
      <c r="I1206" s="133"/>
      <c r="K1206" s="133"/>
      <c r="M1206" s="133"/>
      <c r="O1206" s="133"/>
      <c r="Q1206" s="133"/>
    </row>
    <row r="1207" spans="1:21">
      <c r="A1207" s="127" t="s">
        <v>1108</v>
      </c>
      <c r="B1207" s="128" t="s">
        <v>1852</v>
      </c>
      <c r="C1207" s="120" t="s">
        <v>1981</v>
      </c>
      <c r="D1207" s="120" t="s">
        <v>1981</v>
      </c>
      <c r="E1207" s="129">
        <v>0.29920000000000002</v>
      </c>
      <c r="F1207" s="130">
        <v>3.34</v>
      </c>
      <c r="G1207" s="131">
        <v>1.8</v>
      </c>
      <c r="H1207" s="130">
        <v>0.8</v>
      </c>
      <c r="I1207" s="133"/>
      <c r="K1207" s="133"/>
      <c r="M1207" s="133"/>
      <c r="O1207" s="133"/>
      <c r="Q1207" s="133"/>
    </row>
    <row r="1208" spans="1:21">
      <c r="A1208" s="127" t="s">
        <v>1109</v>
      </c>
      <c r="B1208" s="128" t="s">
        <v>1852</v>
      </c>
      <c r="C1208" s="120" t="s">
        <v>1981</v>
      </c>
      <c r="D1208" s="120" t="s">
        <v>1981</v>
      </c>
      <c r="E1208" s="129">
        <v>0.44429999999999997</v>
      </c>
      <c r="F1208" s="130">
        <v>3.99</v>
      </c>
      <c r="G1208" s="131">
        <v>1.8</v>
      </c>
      <c r="H1208" s="130">
        <v>0.8</v>
      </c>
      <c r="I1208" s="133"/>
      <c r="K1208" s="133"/>
      <c r="M1208" s="133"/>
      <c r="O1208" s="133"/>
      <c r="Q1208" s="133"/>
    </row>
    <row r="1209" spans="1:21">
      <c r="A1209" s="127" t="s">
        <v>1110</v>
      </c>
      <c r="B1209" s="128" t="s">
        <v>1852</v>
      </c>
      <c r="C1209" s="120" t="s">
        <v>1981</v>
      </c>
      <c r="D1209" s="120" t="s">
        <v>1981</v>
      </c>
      <c r="E1209" s="129">
        <v>0.87819999999999998</v>
      </c>
      <c r="F1209" s="130">
        <v>4.8099999999999996</v>
      </c>
      <c r="G1209" s="131">
        <v>1.8</v>
      </c>
      <c r="H1209" s="130">
        <v>0.95</v>
      </c>
      <c r="I1209" s="133"/>
      <c r="K1209" s="133"/>
      <c r="M1209" s="133"/>
      <c r="O1209" s="133"/>
      <c r="Q1209" s="133"/>
    </row>
    <row r="1210" spans="1:21">
      <c r="A1210" s="127" t="s">
        <v>1111</v>
      </c>
      <c r="B1210" s="128" t="s">
        <v>1852</v>
      </c>
      <c r="C1210" s="120" t="s">
        <v>1981</v>
      </c>
      <c r="D1210" s="120" t="s">
        <v>1981</v>
      </c>
      <c r="E1210" s="129">
        <v>2.0699000000000001</v>
      </c>
      <c r="F1210" s="130">
        <v>9</v>
      </c>
      <c r="G1210" s="131">
        <v>1.8</v>
      </c>
      <c r="H1210" s="130">
        <v>0.95</v>
      </c>
      <c r="I1210" s="133"/>
      <c r="K1210" s="133"/>
      <c r="M1210" s="133"/>
      <c r="O1210" s="133"/>
      <c r="Q1210" s="133"/>
    </row>
    <row r="1211" spans="1:21">
      <c r="A1211" s="127" t="s">
        <v>1112</v>
      </c>
      <c r="B1211" s="128" t="s">
        <v>1853</v>
      </c>
      <c r="C1211" s="120" t="s">
        <v>1981</v>
      </c>
      <c r="D1211" s="120" t="s">
        <v>1981</v>
      </c>
      <c r="E1211" s="129">
        <v>0.38169999999999998</v>
      </c>
      <c r="F1211" s="130">
        <v>3.31</v>
      </c>
      <c r="G1211" s="131">
        <v>1.8</v>
      </c>
      <c r="H1211" s="130">
        <v>0.8</v>
      </c>
      <c r="I1211" s="133"/>
      <c r="K1211" s="133"/>
      <c r="M1211" s="133"/>
      <c r="O1211" s="133"/>
      <c r="Q1211" s="133"/>
    </row>
    <row r="1212" spans="1:21">
      <c r="A1212" s="127" t="s">
        <v>1113</v>
      </c>
      <c r="B1212" s="128" t="s">
        <v>1853</v>
      </c>
      <c r="C1212" s="120" t="s">
        <v>1981</v>
      </c>
      <c r="D1212" s="120" t="s">
        <v>1981</v>
      </c>
      <c r="E1212" s="129">
        <v>0.44600000000000001</v>
      </c>
      <c r="F1212" s="130">
        <v>3.86</v>
      </c>
      <c r="G1212" s="131">
        <v>1.8</v>
      </c>
      <c r="H1212" s="130">
        <v>0.8</v>
      </c>
      <c r="I1212" s="133"/>
      <c r="K1212" s="133"/>
      <c r="M1212" s="133"/>
      <c r="O1212" s="133"/>
      <c r="Q1212" s="133"/>
    </row>
    <row r="1213" spans="1:21">
      <c r="A1213" s="127" t="s">
        <v>1114</v>
      </c>
      <c r="B1213" s="128" t="s">
        <v>1853</v>
      </c>
      <c r="C1213" s="120" t="s">
        <v>1981</v>
      </c>
      <c r="D1213" s="120" t="s">
        <v>1981</v>
      </c>
      <c r="E1213" s="129">
        <v>0.84109999999999996</v>
      </c>
      <c r="F1213" s="130">
        <v>4.2699999999999996</v>
      </c>
      <c r="G1213" s="131">
        <v>1.8</v>
      </c>
      <c r="H1213" s="130">
        <v>0.95</v>
      </c>
      <c r="I1213" s="133"/>
      <c r="K1213" s="133"/>
      <c r="M1213" s="133"/>
      <c r="O1213" s="133"/>
      <c r="Q1213" s="133"/>
    </row>
    <row r="1214" spans="1:21">
      <c r="A1214" s="127" t="s">
        <v>1115</v>
      </c>
      <c r="B1214" s="128" t="s">
        <v>1853</v>
      </c>
      <c r="C1214" s="120" t="s">
        <v>1981</v>
      </c>
      <c r="D1214" s="120" t="s">
        <v>1981</v>
      </c>
      <c r="E1214" s="129">
        <v>1.9995000000000001</v>
      </c>
      <c r="F1214" s="130">
        <v>8.2799999999999994</v>
      </c>
      <c r="G1214" s="131">
        <v>1.8</v>
      </c>
      <c r="H1214" s="130">
        <v>0.95</v>
      </c>
      <c r="I1214" s="133"/>
      <c r="K1214" s="133"/>
      <c r="M1214" s="133"/>
      <c r="O1214" s="133"/>
      <c r="Q1214" s="133"/>
    </row>
    <row r="1215" spans="1:21">
      <c r="A1215" s="127" t="s">
        <v>1116</v>
      </c>
      <c r="B1215" s="128" t="s">
        <v>1854</v>
      </c>
      <c r="C1215" s="120" t="s">
        <v>1981</v>
      </c>
      <c r="D1215" s="120" t="s">
        <v>1981</v>
      </c>
      <c r="E1215" s="129">
        <v>0.4158</v>
      </c>
      <c r="F1215" s="130">
        <v>2.84</v>
      </c>
      <c r="G1215" s="131">
        <v>1.8</v>
      </c>
      <c r="H1215" s="130">
        <v>0.8</v>
      </c>
      <c r="I1215" s="133"/>
      <c r="K1215" s="133"/>
      <c r="M1215" s="133"/>
      <c r="O1215" s="133"/>
      <c r="Q1215" s="133"/>
    </row>
    <row r="1216" spans="1:21">
      <c r="A1216" s="127" t="s">
        <v>1117</v>
      </c>
      <c r="B1216" s="128" t="s">
        <v>1854</v>
      </c>
      <c r="C1216" s="120" t="s">
        <v>1981</v>
      </c>
      <c r="D1216" s="120" t="s">
        <v>1981</v>
      </c>
      <c r="E1216" s="129">
        <v>0.56110000000000004</v>
      </c>
      <c r="F1216" s="130">
        <v>3.48</v>
      </c>
      <c r="G1216" s="131">
        <v>1.8</v>
      </c>
      <c r="H1216" s="130">
        <v>0.8</v>
      </c>
      <c r="I1216" s="133"/>
      <c r="K1216" s="133"/>
      <c r="M1216" s="133"/>
      <c r="O1216" s="133"/>
      <c r="Q1216" s="133"/>
    </row>
    <row r="1217" spans="1:21">
      <c r="A1217" s="127" t="s">
        <v>1118</v>
      </c>
      <c r="B1217" s="128" t="s">
        <v>1854</v>
      </c>
      <c r="C1217" s="120" t="s">
        <v>1981</v>
      </c>
      <c r="D1217" s="120" t="s">
        <v>1981</v>
      </c>
      <c r="E1217" s="129">
        <v>1.0098</v>
      </c>
      <c r="F1217" s="130">
        <v>5.1100000000000003</v>
      </c>
      <c r="G1217" s="131">
        <v>1.8</v>
      </c>
      <c r="H1217" s="130">
        <v>0.95</v>
      </c>
      <c r="I1217" s="133"/>
      <c r="K1217" s="133"/>
      <c r="M1217" s="133"/>
      <c r="O1217" s="133"/>
      <c r="Q1217" s="133"/>
    </row>
    <row r="1218" spans="1:21">
      <c r="A1218" s="127" t="s">
        <v>1119</v>
      </c>
      <c r="B1218" s="128" t="s">
        <v>1854</v>
      </c>
      <c r="C1218" s="120" t="s">
        <v>1981</v>
      </c>
      <c r="D1218" s="120" t="s">
        <v>1981</v>
      </c>
      <c r="E1218" s="129">
        <v>2.3732000000000002</v>
      </c>
      <c r="F1218" s="130">
        <v>10.25</v>
      </c>
      <c r="G1218" s="131">
        <v>1.8</v>
      </c>
      <c r="H1218" s="130">
        <v>0.95</v>
      </c>
      <c r="I1218" s="133"/>
      <c r="K1218" s="133"/>
      <c r="M1218" s="133"/>
      <c r="O1218" s="133"/>
      <c r="Q1218" s="133"/>
    </row>
    <row r="1219" spans="1:21">
      <c r="A1219" s="127" t="s">
        <v>1120</v>
      </c>
      <c r="B1219" s="128" t="s">
        <v>1855</v>
      </c>
      <c r="C1219" s="120" t="s">
        <v>1981</v>
      </c>
      <c r="D1219" s="120" t="s">
        <v>1981</v>
      </c>
      <c r="E1219" s="129">
        <v>0.4556</v>
      </c>
      <c r="F1219" s="130">
        <v>4.2300000000000004</v>
      </c>
      <c r="G1219" s="131">
        <v>1.8</v>
      </c>
      <c r="H1219" s="130">
        <v>0.8</v>
      </c>
      <c r="I1219" s="133"/>
      <c r="K1219" s="133"/>
      <c r="M1219" s="133"/>
      <c r="O1219" s="133"/>
      <c r="Q1219" s="133"/>
    </row>
    <row r="1220" spans="1:21">
      <c r="A1220" s="127" t="s">
        <v>1121</v>
      </c>
      <c r="B1220" s="128" t="s">
        <v>1855</v>
      </c>
      <c r="C1220" s="120" t="s">
        <v>1981</v>
      </c>
      <c r="D1220" s="120" t="s">
        <v>1981</v>
      </c>
      <c r="E1220" s="129">
        <v>0.50460000000000005</v>
      </c>
      <c r="F1220" s="130">
        <v>4.3</v>
      </c>
      <c r="G1220" s="131">
        <v>1.8</v>
      </c>
      <c r="H1220" s="130">
        <v>0.8</v>
      </c>
      <c r="I1220" s="133"/>
      <c r="K1220" s="133"/>
      <c r="M1220" s="133"/>
      <c r="O1220" s="133"/>
      <c r="Q1220" s="133"/>
    </row>
    <row r="1221" spans="1:21">
      <c r="A1221" s="127" t="s">
        <v>1122</v>
      </c>
      <c r="B1221" s="128" t="s">
        <v>1855</v>
      </c>
      <c r="C1221" s="120" t="s">
        <v>1981</v>
      </c>
      <c r="D1221" s="120" t="s">
        <v>1981</v>
      </c>
      <c r="E1221" s="129">
        <v>0.89270000000000005</v>
      </c>
      <c r="F1221" s="130">
        <v>5.35</v>
      </c>
      <c r="G1221" s="131">
        <v>1.8</v>
      </c>
      <c r="H1221" s="130">
        <v>0.95</v>
      </c>
      <c r="I1221" s="133"/>
      <c r="K1221" s="133"/>
      <c r="M1221" s="133"/>
      <c r="O1221" s="133"/>
      <c r="Q1221" s="133"/>
      <c r="U1221" s="133"/>
    </row>
    <row r="1222" spans="1:21">
      <c r="A1222" s="127" t="s">
        <v>1123</v>
      </c>
      <c r="B1222" s="128" t="s">
        <v>1855</v>
      </c>
      <c r="C1222" s="120" t="s">
        <v>1981</v>
      </c>
      <c r="D1222" s="120" t="s">
        <v>1981</v>
      </c>
      <c r="E1222" s="129">
        <v>1.7699</v>
      </c>
      <c r="F1222" s="130">
        <v>6.39</v>
      </c>
      <c r="G1222" s="131">
        <v>1.8</v>
      </c>
      <c r="H1222" s="130">
        <v>0.95</v>
      </c>
      <c r="I1222" s="133"/>
      <c r="K1222" s="133"/>
      <c r="M1222" s="133"/>
      <c r="O1222" s="133"/>
      <c r="Q1222" s="133"/>
    </row>
    <row r="1223" spans="1:21">
      <c r="A1223" s="127" t="s">
        <v>1445</v>
      </c>
      <c r="B1223" s="128" t="s">
        <v>1856</v>
      </c>
      <c r="C1223" s="120" t="s">
        <v>1881</v>
      </c>
      <c r="D1223" s="120" t="s">
        <v>2061</v>
      </c>
      <c r="E1223" s="129">
        <v>1.4438</v>
      </c>
      <c r="F1223" s="130">
        <v>3.18</v>
      </c>
      <c r="G1223" s="131">
        <v>1</v>
      </c>
      <c r="H1223" s="130">
        <v>0.8</v>
      </c>
      <c r="I1223" s="133"/>
      <c r="K1223" s="133"/>
      <c r="M1223" s="133"/>
      <c r="O1223" s="133"/>
      <c r="Q1223" s="133"/>
    </row>
    <row r="1224" spans="1:21">
      <c r="A1224" s="127" t="s">
        <v>1446</v>
      </c>
      <c r="B1224" s="128" t="s">
        <v>1856</v>
      </c>
      <c r="C1224" s="120" t="s">
        <v>1881</v>
      </c>
      <c r="D1224" s="120" t="s">
        <v>2061</v>
      </c>
      <c r="E1224" s="129">
        <v>1.8458000000000001</v>
      </c>
      <c r="F1224" s="130">
        <v>4.83</v>
      </c>
      <c r="G1224" s="131">
        <v>1</v>
      </c>
      <c r="H1224" s="130">
        <v>0.8</v>
      </c>
      <c r="I1224" s="133"/>
      <c r="K1224" s="133"/>
      <c r="M1224" s="133"/>
      <c r="O1224" s="133"/>
      <c r="Q1224" s="133"/>
    </row>
    <row r="1225" spans="1:21">
      <c r="A1225" s="127" t="s">
        <v>1447</v>
      </c>
      <c r="B1225" s="128" t="s">
        <v>1856</v>
      </c>
      <c r="C1225" s="120" t="s">
        <v>1881</v>
      </c>
      <c r="D1225" s="120" t="s">
        <v>2061</v>
      </c>
      <c r="E1225" s="129">
        <v>2.7837999999999998</v>
      </c>
      <c r="F1225" s="130">
        <v>8.1300000000000008</v>
      </c>
      <c r="G1225" s="131">
        <v>1</v>
      </c>
      <c r="H1225" s="130">
        <v>0.95</v>
      </c>
      <c r="I1225" s="133"/>
      <c r="K1225" s="133"/>
      <c r="M1225" s="133"/>
      <c r="O1225" s="133"/>
      <c r="Q1225" s="133"/>
    </row>
    <row r="1226" spans="1:21">
      <c r="A1226" s="127" t="s">
        <v>1448</v>
      </c>
      <c r="B1226" s="128" t="s">
        <v>1856</v>
      </c>
      <c r="C1226" s="120" t="s">
        <v>1881</v>
      </c>
      <c r="D1226" s="120" t="s">
        <v>2061</v>
      </c>
      <c r="E1226" s="129">
        <v>5.4353999999999996</v>
      </c>
      <c r="F1226" s="130">
        <v>15.32</v>
      </c>
      <c r="G1226" s="131">
        <v>1</v>
      </c>
      <c r="H1226" s="130">
        <v>0.95</v>
      </c>
      <c r="I1226" s="133"/>
      <c r="K1226" s="133"/>
      <c r="M1226" s="133"/>
      <c r="O1226" s="133"/>
      <c r="Q1226" s="133"/>
    </row>
    <row r="1227" spans="1:21">
      <c r="A1227" s="127" t="s">
        <v>1449</v>
      </c>
      <c r="B1227" s="128" t="s">
        <v>1857</v>
      </c>
      <c r="C1227" s="120" t="s">
        <v>1881</v>
      </c>
      <c r="D1227" s="120" t="s">
        <v>2061</v>
      </c>
      <c r="E1227" s="129">
        <v>1.1077999999999999</v>
      </c>
      <c r="F1227" s="130">
        <v>3.14</v>
      </c>
      <c r="G1227" s="131">
        <v>1</v>
      </c>
      <c r="H1227" s="130">
        <v>0.8</v>
      </c>
      <c r="I1227" s="133"/>
      <c r="K1227" s="133"/>
      <c r="M1227" s="133"/>
      <c r="O1227" s="133"/>
      <c r="Q1227" s="133"/>
    </row>
    <row r="1228" spans="1:21">
      <c r="A1228" s="127" t="s">
        <v>1450</v>
      </c>
      <c r="B1228" s="128" t="s">
        <v>1857</v>
      </c>
      <c r="C1228" s="120" t="s">
        <v>1881</v>
      </c>
      <c r="D1228" s="120" t="s">
        <v>2061</v>
      </c>
      <c r="E1228" s="129">
        <v>1.4928999999999999</v>
      </c>
      <c r="F1228" s="130">
        <v>4.71</v>
      </c>
      <c r="G1228" s="131">
        <v>1</v>
      </c>
      <c r="H1228" s="130">
        <v>0.8</v>
      </c>
      <c r="I1228" s="133"/>
      <c r="K1228" s="133"/>
      <c r="M1228" s="133"/>
      <c r="O1228" s="133"/>
      <c r="Q1228" s="133"/>
    </row>
    <row r="1229" spans="1:21">
      <c r="A1229" s="127" t="s">
        <v>1451</v>
      </c>
      <c r="B1229" s="128" t="s">
        <v>1857</v>
      </c>
      <c r="C1229" s="120" t="s">
        <v>1881</v>
      </c>
      <c r="D1229" s="120" t="s">
        <v>2061</v>
      </c>
      <c r="E1229" s="129">
        <v>2.2833000000000001</v>
      </c>
      <c r="F1229" s="130">
        <v>7.54</v>
      </c>
      <c r="G1229" s="131">
        <v>1</v>
      </c>
      <c r="H1229" s="130">
        <v>0.95</v>
      </c>
      <c r="I1229" s="133"/>
      <c r="K1229" s="133"/>
      <c r="M1229" s="133"/>
      <c r="O1229" s="133"/>
      <c r="Q1229" s="133"/>
    </row>
    <row r="1230" spans="1:21">
      <c r="A1230" s="127" t="s">
        <v>1452</v>
      </c>
      <c r="B1230" s="128" t="s">
        <v>1857</v>
      </c>
      <c r="C1230" s="120" t="s">
        <v>1881</v>
      </c>
      <c r="D1230" s="120" t="s">
        <v>2061</v>
      </c>
      <c r="E1230" s="129">
        <v>4.4896000000000003</v>
      </c>
      <c r="F1230" s="130">
        <v>13.02</v>
      </c>
      <c r="G1230" s="131">
        <v>1</v>
      </c>
      <c r="H1230" s="130">
        <v>0.95</v>
      </c>
      <c r="I1230" s="133"/>
      <c r="K1230" s="133"/>
      <c r="M1230" s="133"/>
      <c r="O1230" s="133"/>
      <c r="Q1230" s="133"/>
    </row>
    <row r="1231" spans="1:21">
      <c r="A1231" s="127" t="s">
        <v>1453</v>
      </c>
      <c r="B1231" s="128" t="s">
        <v>1858</v>
      </c>
      <c r="C1231" s="120" t="s">
        <v>1881</v>
      </c>
      <c r="D1231" s="120" t="s">
        <v>2061</v>
      </c>
      <c r="E1231" s="129">
        <v>0.89870000000000005</v>
      </c>
      <c r="F1231" s="130">
        <v>2.54</v>
      </c>
      <c r="G1231" s="131">
        <v>1</v>
      </c>
      <c r="H1231" s="130">
        <v>0.8</v>
      </c>
      <c r="I1231" s="133"/>
      <c r="K1231" s="133"/>
      <c r="M1231" s="133"/>
      <c r="O1231" s="133"/>
      <c r="Q1231" s="133"/>
    </row>
    <row r="1232" spans="1:21">
      <c r="A1232" s="127" t="s">
        <v>1454</v>
      </c>
      <c r="B1232" s="128" t="s">
        <v>1858</v>
      </c>
      <c r="C1232" s="120" t="s">
        <v>1881</v>
      </c>
      <c r="D1232" s="120" t="s">
        <v>2061</v>
      </c>
      <c r="E1232" s="129">
        <v>1.1846000000000001</v>
      </c>
      <c r="F1232" s="130">
        <v>3.82</v>
      </c>
      <c r="G1232" s="131">
        <v>1</v>
      </c>
      <c r="H1232" s="130">
        <v>0.8</v>
      </c>
      <c r="I1232" s="133"/>
      <c r="K1232" s="133"/>
      <c r="M1232" s="133"/>
      <c r="O1232" s="133"/>
      <c r="Q1232" s="133"/>
    </row>
    <row r="1233" spans="1:17">
      <c r="A1233" s="127" t="s">
        <v>1455</v>
      </c>
      <c r="B1233" s="128" t="s">
        <v>1858</v>
      </c>
      <c r="C1233" s="120" t="s">
        <v>1881</v>
      </c>
      <c r="D1233" s="120" t="s">
        <v>2061</v>
      </c>
      <c r="E1233" s="129">
        <v>1.7802</v>
      </c>
      <c r="F1233" s="130">
        <v>6.57</v>
      </c>
      <c r="G1233" s="131">
        <v>1</v>
      </c>
      <c r="H1233" s="130">
        <v>0.95</v>
      </c>
      <c r="I1233" s="133"/>
      <c r="K1233" s="133"/>
      <c r="M1233" s="133"/>
      <c r="O1233" s="133"/>
      <c r="Q1233" s="133"/>
    </row>
    <row r="1234" spans="1:17">
      <c r="A1234" s="127" t="s">
        <v>1456</v>
      </c>
      <c r="B1234" s="128" t="s">
        <v>1858</v>
      </c>
      <c r="C1234" s="120" t="s">
        <v>1881</v>
      </c>
      <c r="D1234" s="120" t="s">
        <v>2061</v>
      </c>
      <c r="E1234" s="129">
        <v>3.3593000000000002</v>
      </c>
      <c r="F1234" s="130">
        <v>10.81</v>
      </c>
      <c r="G1234" s="131">
        <v>1</v>
      </c>
      <c r="H1234" s="130">
        <v>0.95</v>
      </c>
      <c r="I1234" s="133"/>
      <c r="K1234" s="133"/>
      <c r="M1234" s="133"/>
      <c r="O1234" s="133"/>
      <c r="Q1234" s="133"/>
    </row>
    <row r="1235" spans="1:17">
      <c r="A1235" s="127" t="s">
        <v>1457</v>
      </c>
      <c r="B1235" s="128" t="s">
        <v>1564</v>
      </c>
      <c r="C1235" s="120" t="s">
        <v>1881</v>
      </c>
      <c r="D1235" s="120" t="s">
        <v>2061</v>
      </c>
      <c r="E1235" s="129">
        <v>0.5282</v>
      </c>
      <c r="F1235" s="130">
        <v>1.83</v>
      </c>
      <c r="G1235" s="131">
        <v>1</v>
      </c>
      <c r="H1235" s="130">
        <v>0.8</v>
      </c>
      <c r="I1235" s="133"/>
      <c r="K1235" s="133"/>
      <c r="M1235" s="133"/>
      <c r="O1235" s="133"/>
      <c r="Q1235" s="133"/>
    </row>
    <row r="1236" spans="1:17">
      <c r="A1236" s="127" t="s">
        <v>1458</v>
      </c>
      <c r="B1236" s="128" t="s">
        <v>1564</v>
      </c>
      <c r="C1236" s="120" t="s">
        <v>1881</v>
      </c>
      <c r="D1236" s="120" t="s">
        <v>2061</v>
      </c>
      <c r="E1236" s="129">
        <v>0.70579999999999998</v>
      </c>
      <c r="F1236" s="130">
        <v>2.61</v>
      </c>
      <c r="G1236" s="131">
        <v>1</v>
      </c>
      <c r="H1236" s="130">
        <v>0.8</v>
      </c>
      <c r="I1236" s="133"/>
      <c r="K1236" s="133"/>
      <c r="M1236" s="133"/>
      <c r="O1236" s="133"/>
      <c r="Q1236" s="133"/>
    </row>
    <row r="1237" spans="1:17">
      <c r="A1237" s="127" t="s">
        <v>1459</v>
      </c>
      <c r="B1237" s="128" t="s">
        <v>1564</v>
      </c>
      <c r="C1237" s="120" t="s">
        <v>1881</v>
      </c>
      <c r="D1237" s="120" t="s">
        <v>2061</v>
      </c>
      <c r="E1237" s="129">
        <v>1.1413</v>
      </c>
      <c r="F1237" s="130">
        <v>4.0599999999999996</v>
      </c>
      <c r="G1237" s="131">
        <v>1</v>
      </c>
      <c r="H1237" s="130">
        <v>0.95</v>
      </c>
      <c r="I1237" s="133"/>
      <c r="K1237" s="133"/>
      <c r="M1237" s="133"/>
      <c r="O1237" s="133"/>
      <c r="Q1237" s="133"/>
    </row>
    <row r="1238" spans="1:17">
      <c r="A1238" s="127" t="s">
        <v>1460</v>
      </c>
      <c r="B1238" s="128" t="s">
        <v>1564</v>
      </c>
      <c r="C1238" s="120" t="s">
        <v>1881</v>
      </c>
      <c r="D1238" s="120" t="s">
        <v>2061</v>
      </c>
      <c r="E1238" s="129">
        <v>2.3969</v>
      </c>
      <c r="F1238" s="130">
        <v>7.75</v>
      </c>
      <c r="G1238" s="131">
        <v>1</v>
      </c>
      <c r="H1238" s="130">
        <v>0.95</v>
      </c>
      <c r="I1238" s="133"/>
      <c r="K1238" s="133"/>
      <c r="M1238" s="133"/>
      <c r="O1238" s="133"/>
      <c r="Q1238" s="133"/>
    </row>
    <row r="1239" spans="1:17">
      <c r="A1239" s="127" t="s">
        <v>1124</v>
      </c>
      <c r="B1239" s="128" t="s">
        <v>1565</v>
      </c>
      <c r="C1239" s="120" t="s">
        <v>1881</v>
      </c>
      <c r="D1239" s="120" t="s">
        <v>2061</v>
      </c>
      <c r="E1239" s="129">
        <v>0.37019999999999997</v>
      </c>
      <c r="F1239" s="130">
        <v>1.48</v>
      </c>
      <c r="G1239" s="131">
        <v>1</v>
      </c>
      <c r="H1239" s="130">
        <v>0.8</v>
      </c>
      <c r="I1239" s="133"/>
      <c r="K1239" s="133"/>
      <c r="M1239" s="133"/>
      <c r="O1239" s="133"/>
      <c r="Q1239" s="133"/>
    </row>
    <row r="1240" spans="1:17">
      <c r="A1240" s="127" t="s">
        <v>1125</v>
      </c>
      <c r="B1240" s="128" t="s">
        <v>1565</v>
      </c>
      <c r="C1240" s="120" t="s">
        <v>1881</v>
      </c>
      <c r="D1240" s="120" t="s">
        <v>2061</v>
      </c>
      <c r="E1240" s="129">
        <v>0.55300000000000005</v>
      </c>
      <c r="F1240" s="130">
        <v>2.1</v>
      </c>
      <c r="G1240" s="131">
        <v>1</v>
      </c>
      <c r="H1240" s="130">
        <v>0.8</v>
      </c>
      <c r="I1240" s="133"/>
      <c r="K1240" s="133"/>
      <c r="M1240" s="133"/>
      <c r="O1240" s="133"/>
      <c r="Q1240" s="133"/>
    </row>
    <row r="1241" spans="1:17">
      <c r="A1241" s="127" t="s">
        <v>1126</v>
      </c>
      <c r="B1241" s="128" t="s">
        <v>1565</v>
      </c>
      <c r="C1241" s="120" t="s">
        <v>1881</v>
      </c>
      <c r="D1241" s="120" t="s">
        <v>2061</v>
      </c>
      <c r="E1241" s="129">
        <v>1.0959000000000001</v>
      </c>
      <c r="F1241" s="130">
        <v>3.78</v>
      </c>
      <c r="G1241" s="131">
        <v>1</v>
      </c>
      <c r="H1241" s="130">
        <v>0.95</v>
      </c>
      <c r="I1241" s="133"/>
      <c r="K1241" s="133"/>
      <c r="M1241" s="133"/>
      <c r="O1241" s="133"/>
      <c r="Q1241" s="133"/>
    </row>
    <row r="1242" spans="1:17">
      <c r="A1242" s="127" t="s">
        <v>1127</v>
      </c>
      <c r="B1242" s="128" t="s">
        <v>1565</v>
      </c>
      <c r="C1242" s="120" t="s">
        <v>1881</v>
      </c>
      <c r="D1242" s="120" t="s">
        <v>2061</v>
      </c>
      <c r="E1242" s="129">
        <v>2.2942999999999998</v>
      </c>
      <c r="F1242" s="130">
        <v>7.48</v>
      </c>
      <c r="G1242" s="131">
        <v>1</v>
      </c>
      <c r="H1242" s="130">
        <v>0.95</v>
      </c>
      <c r="I1242" s="133"/>
      <c r="K1242" s="133"/>
      <c r="M1242" s="133"/>
      <c r="O1242" s="133"/>
      <c r="Q1242" s="133"/>
    </row>
    <row r="1243" spans="1:17">
      <c r="A1243" s="127" t="s">
        <v>1128</v>
      </c>
      <c r="B1243" s="128" t="s">
        <v>1566</v>
      </c>
      <c r="C1243" s="120" t="s">
        <v>1881</v>
      </c>
      <c r="D1243" s="120" t="s">
        <v>2061</v>
      </c>
      <c r="E1243" s="129">
        <v>0.40429999999999999</v>
      </c>
      <c r="F1243" s="130">
        <v>1.67</v>
      </c>
      <c r="G1243" s="131">
        <v>1</v>
      </c>
      <c r="H1243" s="130">
        <v>0.8</v>
      </c>
      <c r="I1243" s="133"/>
      <c r="K1243" s="133"/>
      <c r="M1243" s="133"/>
      <c r="O1243" s="133"/>
      <c r="Q1243" s="133"/>
    </row>
    <row r="1244" spans="1:17">
      <c r="A1244" s="127" t="s">
        <v>1129</v>
      </c>
      <c r="B1244" s="128" t="s">
        <v>1566</v>
      </c>
      <c r="C1244" s="120" t="s">
        <v>1881</v>
      </c>
      <c r="D1244" s="120" t="s">
        <v>2061</v>
      </c>
      <c r="E1244" s="129">
        <v>0.56569999999999998</v>
      </c>
      <c r="F1244" s="130">
        <v>2.41</v>
      </c>
      <c r="G1244" s="131">
        <v>1</v>
      </c>
      <c r="H1244" s="130">
        <v>0.8</v>
      </c>
      <c r="I1244" s="133"/>
      <c r="K1244" s="133"/>
      <c r="M1244" s="133"/>
      <c r="O1244" s="133"/>
      <c r="Q1244" s="133"/>
    </row>
    <row r="1245" spans="1:17">
      <c r="A1245" s="127" t="s">
        <v>1130</v>
      </c>
      <c r="B1245" s="128" t="s">
        <v>1566</v>
      </c>
      <c r="C1245" s="120" t="s">
        <v>1881</v>
      </c>
      <c r="D1245" s="120" t="s">
        <v>2061</v>
      </c>
      <c r="E1245" s="129">
        <v>0.86839999999999995</v>
      </c>
      <c r="F1245" s="130">
        <v>3.38</v>
      </c>
      <c r="G1245" s="131">
        <v>1</v>
      </c>
      <c r="H1245" s="130">
        <v>0.95</v>
      </c>
      <c r="I1245" s="133"/>
      <c r="K1245" s="133"/>
      <c r="M1245" s="133"/>
      <c r="O1245" s="133"/>
      <c r="Q1245" s="133"/>
    </row>
    <row r="1246" spans="1:17">
      <c r="A1246" s="127" t="s">
        <v>1131</v>
      </c>
      <c r="B1246" s="128" t="s">
        <v>1566</v>
      </c>
      <c r="C1246" s="120" t="s">
        <v>1881</v>
      </c>
      <c r="D1246" s="120" t="s">
        <v>2061</v>
      </c>
      <c r="E1246" s="129">
        <v>1.7382</v>
      </c>
      <c r="F1246" s="130">
        <v>5.59</v>
      </c>
      <c r="G1246" s="131">
        <v>1</v>
      </c>
      <c r="H1246" s="130">
        <v>0.95</v>
      </c>
      <c r="I1246" s="133"/>
      <c r="K1246" s="133"/>
      <c r="M1246" s="133"/>
      <c r="O1246" s="133"/>
      <c r="Q1246" s="133"/>
    </row>
    <row r="1247" spans="1:17">
      <c r="A1247" s="127" t="s">
        <v>1132</v>
      </c>
      <c r="B1247" s="128" t="s">
        <v>1567</v>
      </c>
      <c r="C1247" s="120" t="s">
        <v>1881</v>
      </c>
      <c r="D1247" s="120" t="s">
        <v>2061</v>
      </c>
      <c r="E1247" s="129">
        <v>0.64700000000000002</v>
      </c>
      <c r="F1247" s="130">
        <v>2.71</v>
      </c>
      <c r="G1247" s="131">
        <v>1</v>
      </c>
      <c r="H1247" s="130">
        <v>0.8</v>
      </c>
      <c r="I1247" s="133"/>
      <c r="K1247" s="133"/>
      <c r="M1247" s="133"/>
      <c r="O1247" s="133"/>
      <c r="Q1247" s="133"/>
    </row>
    <row r="1248" spans="1:17">
      <c r="A1248" s="127" t="s">
        <v>1133</v>
      </c>
      <c r="B1248" s="128" t="s">
        <v>1567</v>
      </c>
      <c r="C1248" s="120" t="s">
        <v>1881</v>
      </c>
      <c r="D1248" s="120" t="s">
        <v>2061</v>
      </c>
      <c r="E1248" s="129">
        <v>0.79590000000000005</v>
      </c>
      <c r="F1248" s="130">
        <v>3.46</v>
      </c>
      <c r="G1248" s="131">
        <v>1</v>
      </c>
      <c r="H1248" s="130">
        <v>0.8</v>
      </c>
      <c r="I1248" s="133"/>
      <c r="K1248" s="133"/>
      <c r="M1248" s="133"/>
      <c r="O1248" s="133"/>
      <c r="Q1248" s="133"/>
    </row>
    <row r="1249" spans="1:17">
      <c r="A1249" s="127" t="s">
        <v>1134</v>
      </c>
      <c r="B1249" s="128" t="s">
        <v>1567</v>
      </c>
      <c r="C1249" s="120" t="s">
        <v>1881</v>
      </c>
      <c r="D1249" s="120" t="s">
        <v>2061</v>
      </c>
      <c r="E1249" s="129">
        <v>1.1777</v>
      </c>
      <c r="F1249" s="130">
        <v>4.9800000000000004</v>
      </c>
      <c r="G1249" s="131">
        <v>1</v>
      </c>
      <c r="H1249" s="130">
        <v>0.95</v>
      </c>
      <c r="I1249" s="133"/>
      <c r="K1249" s="133"/>
      <c r="M1249" s="133"/>
      <c r="O1249" s="133"/>
      <c r="Q1249" s="133"/>
    </row>
    <row r="1250" spans="1:17">
      <c r="A1250" s="127" t="s">
        <v>1135</v>
      </c>
      <c r="B1250" s="128" t="s">
        <v>1567</v>
      </c>
      <c r="C1250" s="120" t="s">
        <v>1881</v>
      </c>
      <c r="D1250" s="120" t="s">
        <v>2061</v>
      </c>
      <c r="E1250" s="129">
        <v>2.2311000000000001</v>
      </c>
      <c r="F1250" s="130">
        <v>8.43</v>
      </c>
      <c r="G1250" s="131">
        <v>1</v>
      </c>
      <c r="H1250" s="130">
        <v>0.95</v>
      </c>
      <c r="I1250" s="133"/>
      <c r="K1250" s="133"/>
      <c r="M1250" s="133"/>
      <c r="O1250" s="133"/>
      <c r="Q1250" s="133"/>
    </row>
    <row r="1251" spans="1:17">
      <c r="A1251" s="127" t="s">
        <v>1136</v>
      </c>
      <c r="B1251" s="128" t="s">
        <v>1859</v>
      </c>
      <c r="C1251" s="120" t="s">
        <v>1881</v>
      </c>
      <c r="D1251" s="120" t="s">
        <v>2061</v>
      </c>
      <c r="E1251" s="129">
        <v>0.48159999999999997</v>
      </c>
      <c r="F1251" s="130">
        <v>2.21</v>
      </c>
      <c r="G1251" s="131">
        <v>1</v>
      </c>
      <c r="H1251" s="130">
        <v>0.8</v>
      </c>
      <c r="I1251" s="133"/>
      <c r="K1251" s="133"/>
      <c r="M1251" s="133"/>
      <c r="O1251" s="133"/>
      <c r="Q1251" s="133"/>
    </row>
    <row r="1252" spans="1:17">
      <c r="A1252" s="127" t="s">
        <v>1137</v>
      </c>
      <c r="B1252" s="128" t="s">
        <v>1859</v>
      </c>
      <c r="C1252" s="120" t="s">
        <v>1881</v>
      </c>
      <c r="D1252" s="120" t="s">
        <v>2061</v>
      </c>
      <c r="E1252" s="129">
        <v>0.6341</v>
      </c>
      <c r="F1252" s="130">
        <v>2.94</v>
      </c>
      <c r="G1252" s="131">
        <v>1</v>
      </c>
      <c r="H1252" s="130">
        <v>0.8</v>
      </c>
      <c r="I1252" s="133"/>
      <c r="K1252" s="133"/>
      <c r="M1252" s="133"/>
      <c r="O1252" s="133"/>
      <c r="Q1252" s="133"/>
    </row>
    <row r="1253" spans="1:17">
      <c r="A1253" s="127" t="s">
        <v>1138</v>
      </c>
      <c r="B1253" s="128" t="s">
        <v>1859</v>
      </c>
      <c r="C1253" s="120" t="s">
        <v>1881</v>
      </c>
      <c r="D1253" s="120" t="s">
        <v>2061</v>
      </c>
      <c r="E1253" s="129">
        <v>1.1344000000000001</v>
      </c>
      <c r="F1253" s="130">
        <v>5.27</v>
      </c>
      <c r="G1253" s="131">
        <v>1</v>
      </c>
      <c r="H1253" s="130">
        <v>0.95</v>
      </c>
      <c r="I1253" s="133"/>
      <c r="K1253" s="133"/>
      <c r="M1253" s="133"/>
      <c r="O1253" s="133"/>
      <c r="Q1253" s="133"/>
    </row>
    <row r="1254" spans="1:17">
      <c r="A1254" s="127" t="s">
        <v>1139</v>
      </c>
      <c r="B1254" s="128" t="s">
        <v>1859</v>
      </c>
      <c r="C1254" s="120" t="s">
        <v>1881</v>
      </c>
      <c r="D1254" s="120" t="s">
        <v>2061</v>
      </c>
      <c r="E1254" s="129">
        <v>2.5312000000000001</v>
      </c>
      <c r="F1254" s="130">
        <v>7.51</v>
      </c>
      <c r="G1254" s="131">
        <v>1</v>
      </c>
      <c r="H1254" s="130">
        <v>0.95</v>
      </c>
      <c r="I1254" s="133"/>
      <c r="K1254" s="133"/>
      <c r="M1254" s="133"/>
      <c r="O1254" s="133"/>
      <c r="Q1254" s="133"/>
    </row>
    <row r="1255" spans="1:17">
      <c r="A1255" s="127" t="s">
        <v>1140</v>
      </c>
      <c r="B1255" s="128" t="s">
        <v>1568</v>
      </c>
      <c r="C1255" s="120" t="s">
        <v>1881</v>
      </c>
      <c r="D1255" s="120" t="s">
        <v>2061</v>
      </c>
      <c r="E1255" s="129">
        <v>0.68120000000000003</v>
      </c>
      <c r="F1255" s="130">
        <v>1.62</v>
      </c>
      <c r="G1255" s="131">
        <v>1</v>
      </c>
      <c r="H1255" s="130">
        <v>0.8</v>
      </c>
      <c r="I1255" s="133"/>
      <c r="K1255" s="133"/>
      <c r="M1255" s="133"/>
      <c r="O1255" s="133"/>
      <c r="Q1255" s="133"/>
    </row>
    <row r="1256" spans="1:17">
      <c r="A1256" s="127" t="s">
        <v>1141</v>
      </c>
      <c r="B1256" s="128" t="s">
        <v>1568</v>
      </c>
      <c r="C1256" s="120" t="s">
        <v>1881</v>
      </c>
      <c r="D1256" s="120" t="s">
        <v>2061</v>
      </c>
      <c r="E1256" s="129">
        <v>0.71699999999999997</v>
      </c>
      <c r="F1256" s="130">
        <v>2.2999999999999998</v>
      </c>
      <c r="G1256" s="131">
        <v>1</v>
      </c>
      <c r="H1256" s="130">
        <v>0.8</v>
      </c>
      <c r="I1256" s="133"/>
      <c r="K1256" s="133"/>
      <c r="M1256" s="133"/>
      <c r="O1256" s="133"/>
      <c r="Q1256" s="133"/>
    </row>
    <row r="1257" spans="1:17">
      <c r="A1257" s="127" t="s">
        <v>1142</v>
      </c>
      <c r="B1257" s="128" t="s">
        <v>1568</v>
      </c>
      <c r="C1257" s="120" t="s">
        <v>1881</v>
      </c>
      <c r="D1257" s="120" t="s">
        <v>2061</v>
      </c>
      <c r="E1257" s="129">
        <v>0.88090000000000002</v>
      </c>
      <c r="F1257" s="130">
        <v>3.26</v>
      </c>
      <c r="G1257" s="131">
        <v>1</v>
      </c>
      <c r="H1257" s="130">
        <v>0.95</v>
      </c>
      <c r="I1257" s="133"/>
      <c r="K1257" s="133"/>
      <c r="M1257" s="133"/>
      <c r="O1257" s="133"/>
      <c r="Q1257" s="133"/>
    </row>
    <row r="1258" spans="1:17">
      <c r="A1258" s="127" t="s">
        <v>1143</v>
      </c>
      <c r="B1258" s="128" t="s">
        <v>1568</v>
      </c>
      <c r="C1258" s="120" t="s">
        <v>1881</v>
      </c>
      <c r="D1258" s="120" t="s">
        <v>2061</v>
      </c>
      <c r="E1258" s="129">
        <v>1.7144999999999999</v>
      </c>
      <c r="F1258" s="130">
        <v>5.25</v>
      </c>
      <c r="G1258" s="131">
        <v>1</v>
      </c>
      <c r="H1258" s="130">
        <v>0.95</v>
      </c>
      <c r="I1258" s="133"/>
      <c r="K1258" s="133"/>
      <c r="M1258" s="133"/>
      <c r="O1258" s="133"/>
      <c r="Q1258" s="133"/>
    </row>
    <row r="1259" spans="1:17">
      <c r="A1259" s="127" t="s">
        <v>1461</v>
      </c>
      <c r="B1259" s="128" t="s">
        <v>1860</v>
      </c>
      <c r="C1259" s="120" t="s">
        <v>1881</v>
      </c>
      <c r="D1259" s="120" t="s">
        <v>2061</v>
      </c>
      <c r="E1259" s="129">
        <v>0.3997</v>
      </c>
      <c r="F1259" s="130">
        <v>2.1800000000000002</v>
      </c>
      <c r="G1259" s="131">
        <v>1</v>
      </c>
      <c r="H1259" s="130">
        <v>0.8</v>
      </c>
      <c r="I1259" s="133"/>
      <c r="K1259" s="133"/>
      <c r="M1259" s="133"/>
      <c r="O1259" s="133"/>
      <c r="Q1259" s="133"/>
    </row>
    <row r="1260" spans="1:17">
      <c r="A1260" s="127" t="s">
        <v>1462</v>
      </c>
      <c r="B1260" s="128" t="s">
        <v>1860</v>
      </c>
      <c r="C1260" s="120" t="s">
        <v>1881</v>
      </c>
      <c r="D1260" s="120" t="s">
        <v>2061</v>
      </c>
      <c r="E1260" s="129">
        <v>0.5252</v>
      </c>
      <c r="F1260" s="130">
        <v>2.92</v>
      </c>
      <c r="G1260" s="131">
        <v>1</v>
      </c>
      <c r="H1260" s="130">
        <v>0.8</v>
      </c>
      <c r="I1260" s="133"/>
      <c r="K1260" s="133"/>
      <c r="M1260" s="133"/>
      <c r="O1260" s="133"/>
      <c r="Q1260" s="133"/>
    </row>
    <row r="1261" spans="1:17">
      <c r="A1261" s="127" t="s">
        <v>1463</v>
      </c>
      <c r="B1261" s="128" t="s">
        <v>1860</v>
      </c>
      <c r="C1261" s="120" t="s">
        <v>1881</v>
      </c>
      <c r="D1261" s="120" t="s">
        <v>2061</v>
      </c>
      <c r="E1261" s="129">
        <v>0.91239999999999999</v>
      </c>
      <c r="F1261" s="130">
        <v>4.04</v>
      </c>
      <c r="G1261" s="131">
        <v>1</v>
      </c>
      <c r="H1261" s="130">
        <v>0.95</v>
      </c>
      <c r="I1261" s="133"/>
      <c r="K1261" s="133"/>
      <c r="M1261" s="133"/>
      <c r="O1261" s="133"/>
      <c r="Q1261" s="133"/>
    </row>
    <row r="1262" spans="1:17">
      <c r="A1262" s="127" t="s">
        <v>1464</v>
      </c>
      <c r="B1262" s="128" t="s">
        <v>1860</v>
      </c>
      <c r="C1262" s="120" t="s">
        <v>1881</v>
      </c>
      <c r="D1262" s="120" t="s">
        <v>2061</v>
      </c>
      <c r="E1262" s="129">
        <v>1.8825000000000001</v>
      </c>
      <c r="F1262" s="130">
        <v>6.48</v>
      </c>
      <c r="G1262" s="131">
        <v>1</v>
      </c>
      <c r="H1262" s="130">
        <v>0.95</v>
      </c>
      <c r="I1262" s="133"/>
      <c r="K1262" s="133"/>
      <c r="M1262" s="133"/>
      <c r="O1262" s="133"/>
      <c r="Q1262" s="133"/>
    </row>
    <row r="1263" spans="1:17">
      <c r="A1263" s="127" t="s">
        <v>1144</v>
      </c>
      <c r="B1263" s="128" t="s">
        <v>1861</v>
      </c>
      <c r="C1263" s="120" t="s">
        <v>1881</v>
      </c>
      <c r="D1263" s="120" t="s">
        <v>2061</v>
      </c>
      <c r="E1263" s="129">
        <v>5.3455000000000004</v>
      </c>
      <c r="F1263" s="130">
        <v>21.19</v>
      </c>
      <c r="G1263" s="131">
        <v>1</v>
      </c>
      <c r="H1263" s="130">
        <v>0.8</v>
      </c>
      <c r="I1263" s="133"/>
      <c r="K1263" s="133"/>
      <c r="M1263" s="133"/>
      <c r="O1263" s="133"/>
      <c r="Q1263" s="133"/>
    </row>
    <row r="1264" spans="1:17">
      <c r="A1264" s="127" t="s">
        <v>1145</v>
      </c>
      <c r="B1264" s="128" t="s">
        <v>1861</v>
      </c>
      <c r="C1264" s="120" t="s">
        <v>1881</v>
      </c>
      <c r="D1264" s="120" t="s">
        <v>2061</v>
      </c>
      <c r="E1264" s="129">
        <v>5.3455000000000004</v>
      </c>
      <c r="F1264" s="130">
        <v>21.19</v>
      </c>
      <c r="G1264" s="131">
        <v>1</v>
      </c>
      <c r="H1264" s="130">
        <v>0.8</v>
      </c>
      <c r="I1264" s="133"/>
      <c r="K1264" s="133"/>
      <c r="M1264" s="133"/>
      <c r="O1264" s="133"/>
      <c r="Q1264" s="133"/>
    </row>
    <row r="1265" spans="1:17">
      <c r="A1265" s="127" t="s">
        <v>1146</v>
      </c>
      <c r="B1265" s="128" t="s">
        <v>1861</v>
      </c>
      <c r="C1265" s="120" t="s">
        <v>1881</v>
      </c>
      <c r="D1265" s="120" t="s">
        <v>2061</v>
      </c>
      <c r="E1265" s="129">
        <v>7.8784999999999998</v>
      </c>
      <c r="F1265" s="130">
        <v>21.19</v>
      </c>
      <c r="G1265" s="131">
        <v>1</v>
      </c>
      <c r="H1265" s="130">
        <v>0.95</v>
      </c>
      <c r="I1265" s="133"/>
      <c r="K1265" s="133"/>
      <c r="M1265" s="133"/>
      <c r="O1265" s="133"/>
      <c r="Q1265" s="133"/>
    </row>
    <row r="1266" spans="1:17">
      <c r="A1266" s="127" t="s">
        <v>1147</v>
      </c>
      <c r="B1266" s="128" t="s">
        <v>1861</v>
      </c>
      <c r="C1266" s="120" t="s">
        <v>1881</v>
      </c>
      <c r="D1266" s="120" t="s">
        <v>2061</v>
      </c>
      <c r="E1266" s="129">
        <v>24.6187</v>
      </c>
      <c r="F1266" s="130">
        <v>42.32</v>
      </c>
      <c r="G1266" s="131">
        <v>1</v>
      </c>
      <c r="H1266" s="130">
        <v>0.95</v>
      </c>
      <c r="I1266" s="133"/>
      <c r="K1266" s="133"/>
      <c r="M1266" s="133"/>
      <c r="O1266" s="133"/>
      <c r="Q1266" s="133"/>
    </row>
    <row r="1267" spans="1:17">
      <c r="A1267" s="127" t="s">
        <v>1148</v>
      </c>
      <c r="B1267" s="128" t="s">
        <v>1862</v>
      </c>
      <c r="C1267" s="120" t="s">
        <v>1881</v>
      </c>
      <c r="D1267" s="120" t="s">
        <v>2061</v>
      </c>
      <c r="E1267" s="129">
        <v>1.6803999999999999</v>
      </c>
      <c r="F1267" s="130">
        <v>4.16</v>
      </c>
      <c r="G1267" s="131">
        <v>1</v>
      </c>
      <c r="H1267" s="130">
        <v>0.8</v>
      </c>
      <c r="I1267" s="133"/>
      <c r="K1267" s="133"/>
      <c r="M1267" s="133"/>
      <c r="O1267" s="133"/>
      <c r="Q1267" s="133"/>
    </row>
    <row r="1268" spans="1:17">
      <c r="A1268" s="127" t="s">
        <v>1149</v>
      </c>
      <c r="B1268" s="128" t="s">
        <v>1862</v>
      </c>
      <c r="C1268" s="120" t="s">
        <v>1881</v>
      </c>
      <c r="D1268" s="120" t="s">
        <v>2061</v>
      </c>
      <c r="E1268" s="129">
        <v>2.4510000000000001</v>
      </c>
      <c r="F1268" s="130">
        <v>7.62</v>
      </c>
      <c r="G1268" s="131">
        <v>1</v>
      </c>
      <c r="H1268" s="130">
        <v>0.8</v>
      </c>
      <c r="I1268" s="133"/>
      <c r="K1268" s="133"/>
      <c r="M1268" s="133"/>
      <c r="O1268" s="133"/>
      <c r="Q1268" s="133"/>
    </row>
    <row r="1269" spans="1:17">
      <c r="A1269" s="127" t="s">
        <v>1150</v>
      </c>
      <c r="B1269" s="128" t="s">
        <v>1862</v>
      </c>
      <c r="C1269" s="120" t="s">
        <v>1881</v>
      </c>
      <c r="D1269" s="120" t="s">
        <v>2061</v>
      </c>
      <c r="E1269" s="129">
        <v>4.6555</v>
      </c>
      <c r="F1269" s="130">
        <v>13.85</v>
      </c>
      <c r="G1269" s="131">
        <v>1</v>
      </c>
      <c r="H1269" s="130">
        <v>0.95</v>
      </c>
      <c r="I1269" s="133"/>
      <c r="K1269" s="133"/>
      <c r="M1269" s="133"/>
      <c r="O1269" s="133"/>
      <c r="Q1269" s="133"/>
    </row>
    <row r="1270" spans="1:17">
      <c r="A1270" s="127" t="s">
        <v>1151</v>
      </c>
      <c r="B1270" s="128" t="s">
        <v>1862</v>
      </c>
      <c r="C1270" s="120" t="s">
        <v>1881</v>
      </c>
      <c r="D1270" s="120" t="s">
        <v>2061</v>
      </c>
      <c r="E1270" s="129">
        <v>12.6081</v>
      </c>
      <c r="F1270" s="130">
        <v>28.94</v>
      </c>
      <c r="G1270" s="131">
        <v>1</v>
      </c>
      <c r="H1270" s="130">
        <v>0.95</v>
      </c>
      <c r="I1270" s="133"/>
      <c r="K1270" s="133"/>
      <c r="M1270" s="133"/>
      <c r="O1270" s="133"/>
      <c r="Q1270" s="133"/>
    </row>
    <row r="1271" spans="1:17">
      <c r="A1271" s="127" t="s">
        <v>1152</v>
      </c>
      <c r="B1271" s="128" t="s">
        <v>1863</v>
      </c>
      <c r="C1271" s="120" t="s">
        <v>1881</v>
      </c>
      <c r="D1271" s="120" t="s">
        <v>2061</v>
      </c>
      <c r="E1271" s="129">
        <v>0.64429999999999998</v>
      </c>
      <c r="F1271" s="130">
        <v>2.93</v>
      </c>
      <c r="G1271" s="131">
        <v>1</v>
      </c>
      <c r="H1271" s="130">
        <v>0.8</v>
      </c>
      <c r="I1271" s="133"/>
      <c r="K1271" s="133"/>
      <c r="M1271" s="133"/>
      <c r="O1271" s="133"/>
      <c r="Q1271" s="133"/>
    </row>
    <row r="1272" spans="1:17">
      <c r="A1272" s="127" t="s">
        <v>1153</v>
      </c>
      <c r="B1272" s="128" t="s">
        <v>1863</v>
      </c>
      <c r="C1272" s="120" t="s">
        <v>1881</v>
      </c>
      <c r="D1272" s="120" t="s">
        <v>2061</v>
      </c>
      <c r="E1272" s="129">
        <v>0.99460000000000004</v>
      </c>
      <c r="F1272" s="130">
        <v>4.3099999999999996</v>
      </c>
      <c r="G1272" s="131">
        <v>1</v>
      </c>
      <c r="H1272" s="130">
        <v>0.8</v>
      </c>
      <c r="I1272" s="133"/>
      <c r="K1272" s="133"/>
      <c r="M1272" s="133"/>
      <c r="O1272" s="133"/>
      <c r="Q1272" s="133"/>
    </row>
    <row r="1273" spans="1:17">
      <c r="A1273" s="127" t="s">
        <v>1154</v>
      </c>
      <c r="B1273" s="128" t="s">
        <v>1863</v>
      </c>
      <c r="C1273" s="120" t="s">
        <v>1881</v>
      </c>
      <c r="D1273" s="120" t="s">
        <v>2061</v>
      </c>
      <c r="E1273" s="129">
        <v>1.4409000000000001</v>
      </c>
      <c r="F1273" s="130">
        <v>6.2</v>
      </c>
      <c r="G1273" s="131">
        <v>1</v>
      </c>
      <c r="H1273" s="130">
        <v>0.95</v>
      </c>
      <c r="I1273" s="133"/>
      <c r="K1273" s="133"/>
      <c r="M1273" s="133"/>
      <c r="O1273" s="133"/>
      <c r="Q1273" s="133"/>
    </row>
    <row r="1274" spans="1:17">
      <c r="A1274" s="127" t="s">
        <v>1155</v>
      </c>
      <c r="B1274" s="128" t="s">
        <v>1863</v>
      </c>
      <c r="C1274" s="120" t="s">
        <v>1881</v>
      </c>
      <c r="D1274" s="120" t="s">
        <v>2061</v>
      </c>
      <c r="E1274" s="129">
        <v>2.8300999999999998</v>
      </c>
      <c r="F1274" s="130">
        <v>6.64</v>
      </c>
      <c r="G1274" s="131">
        <v>1</v>
      </c>
      <c r="H1274" s="130">
        <v>0.95</v>
      </c>
      <c r="I1274" s="133"/>
      <c r="K1274" s="133"/>
      <c r="M1274" s="133"/>
      <c r="O1274" s="133"/>
      <c r="Q1274" s="133"/>
    </row>
    <row r="1275" spans="1:17">
      <c r="A1275" s="127" t="s">
        <v>1156</v>
      </c>
      <c r="B1275" s="128" t="s">
        <v>1864</v>
      </c>
      <c r="C1275" s="120" t="s">
        <v>1881</v>
      </c>
      <c r="D1275" s="120" t="s">
        <v>2061</v>
      </c>
      <c r="E1275" s="129">
        <v>0.53</v>
      </c>
      <c r="F1275" s="130">
        <v>2.2599999999999998</v>
      </c>
      <c r="G1275" s="131">
        <v>1</v>
      </c>
      <c r="H1275" s="130">
        <v>0.8</v>
      </c>
      <c r="I1275" s="133"/>
      <c r="K1275" s="133"/>
      <c r="M1275" s="133"/>
      <c r="O1275" s="133"/>
      <c r="Q1275" s="133"/>
    </row>
    <row r="1276" spans="1:17">
      <c r="A1276" s="127" t="s">
        <v>1157</v>
      </c>
      <c r="B1276" s="128" t="s">
        <v>1864</v>
      </c>
      <c r="C1276" s="120" t="s">
        <v>1881</v>
      </c>
      <c r="D1276" s="120" t="s">
        <v>2061</v>
      </c>
      <c r="E1276" s="129">
        <v>0.84399999999999997</v>
      </c>
      <c r="F1276" s="130">
        <v>3.66</v>
      </c>
      <c r="G1276" s="131">
        <v>1</v>
      </c>
      <c r="H1276" s="130">
        <v>0.8</v>
      </c>
      <c r="I1276" s="133"/>
      <c r="K1276" s="133"/>
      <c r="M1276" s="133"/>
      <c r="O1276" s="133"/>
      <c r="Q1276" s="133"/>
    </row>
    <row r="1277" spans="1:17">
      <c r="A1277" s="127" t="s">
        <v>1158</v>
      </c>
      <c r="B1277" s="128" t="s">
        <v>1864</v>
      </c>
      <c r="C1277" s="120" t="s">
        <v>1881</v>
      </c>
      <c r="D1277" s="120" t="s">
        <v>2061</v>
      </c>
      <c r="E1277" s="129">
        <v>1.343</v>
      </c>
      <c r="F1277" s="130">
        <v>5.88</v>
      </c>
      <c r="G1277" s="131">
        <v>1</v>
      </c>
      <c r="H1277" s="130">
        <v>0.95</v>
      </c>
      <c r="I1277" s="133"/>
      <c r="K1277" s="133"/>
      <c r="M1277" s="133"/>
      <c r="O1277" s="133"/>
      <c r="Q1277" s="133"/>
    </row>
    <row r="1278" spans="1:17">
      <c r="A1278" s="127" t="s">
        <v>1159</v>
      </c>
      <c r="B1278" s="128" t="s">
        <v>1864</v>
      </c>
      <c r="C1278" s="120" t="s">
        <v>1881</v>
      </c>
      <c r="D1278" s="120" t="s">
        <v>2061</v>
      </c>
      <c r="E1278" s="129">
        <v>3.149</v>
      </c>
      <c r="F1278" s="130">
        <v>10.32</v>
      </c>
      <c r="G1278" s="131">
        <v>1</v>
      </c>
      <c r="H1278" s="130">
        <v>0.95</v>
      </c>
      <c r="I1278" s="133"/>
      <c r="K1278" s="133"/>
      <c r="M1278" s="133"/>
      <c r="O1278" s="133"/>
      <c r="Q1278" s="133"/>
    </row>
    <row r="1279" spans="1:17">
      <c r="A1279" s="127" t="s">
        <v>1160</v>
      </c>
      <c r="B1279" s="128" t="s">
        <v>1865</v>
      </c>
      <c r="C1279" s="120" t="s">
        <v>1879</v>
      </c>
      <c r="D1279" s="120" t="s">
        <v>1879</v>
      </c>
      <c r="E1279" s="129">
        <v>1.9293</v>
      </c>
      <c r="F1279" s="130">
        <v>2.57</v>
      </c>
      <c r="G1279" s="131">
        <v>1</v>
      </c>
      <c r="H1279" s="130">
        <v>0.8</v>
      </c>
      <c r="I1279" s="133"/>
      <c r="K1279" s="133"/>
      <c r="M1279" s="133"/>
      <c r="O1279" s="133"/>
      <c r="Q1279" s="133"/>
    </row>
    <row r="1280" spans="1:17">
      <c r="A1280" s="127" t="s">
        <v>1161</v>
      </c>
      <c r="B1280" s="128" t="s">
        <v>1865</v>
      </c>
      <c r="C1280" s="120" t="s">
        <v>1879</v>
      </c>
      <c r="D1280" s="120" t="s">
        <v>1879</v>
      </c>
      <c r="E1280" s="129">
        <v>2.6074000000000002</v>
      </c>
      <c r="F1280" s="130">
        <v>4.3899999999999997</v>
      </c>
      <c r="G1280" s="131">
        <v>1</v>
      </c>
      <c r="H1280" s="130">
        <v>0.8</v>
      </c>
      <c r="I1280" s="133"/>
      <c r="K1280" s="133"/>
      <c r="M1280" s="133"/>
      <c r="O1280" s="133"/>
      <c r="Q1280" s="133"/>
    </row>
    <row r="1281" spans="1:17">
      <c r="A1281" s="127" t="s">
        <v>1162</v>
      </c>
      <c r="B1281" s="128" t="s">
        <v>1865</v>
      </c>
      <c r="C1281" s="120" t="s">
        <v>1879</v>
      </c>
      <c r="D1281" s="120" t="s">
        <v>1879</v>
      </c>
      <c r="E1281" s="129">
        <v>3.4889000000000001</v>
      </c>
      <c r="F1281" s="130">
        <v>10.14</v>
      </c>
      <c r="G1281" s="131">
        <v>1</v>
      </c>
      <c r="H1281" s="130">
        <v>0.95</v>
      </c>
      <c r="I1281" s="133"/>
      <c r="K1281" s="133"/>
      <c r="M1281" s="133"/>
      <c r="O1281" s="133"/>
      <c r="Q1281" s="133"/>
    </row>
    <row r="1282" spans="1:17">
      <c r="A1282" s="127" t="s">
        <v>1163</v>
      </c>
      <c r="B1282" s="128" t="s">
        <v>1865</v>
      </c>
      <c r="C1282" s="120" t="s">
        <v>1879</v>
      </c>
      <c r="D1282" s="120" t="s">
        <v>1879</v>
      </c>
      <c r="E1282" s="129">
        <v>8.1186000000000007</v>
      </c>
      <c r="F1282" s="130">
        <v>28.02</v>
      </c>
      <c r="G1282" s="131">
        <v>1</v>
      </c>
      <c r="H1282" s="130">
        <v>0.95</v>
      </c>
      <c r="I1282" s="133"/>
      <c r="K1282" s="133"/>
      <c r="M1282" s="133"/>
      <c r="O1282" s="133"/>
      <c r="Q1282" s="133"/>
    </row>
    <row r="1283" spans="1:17">
      <c r="A1283" s="120" t="s">
        <v>1999</v>
      </c>
      <c r="B1283" s="128" t="s">
        <v>2000</v>
      </c>
      <c r="C1283" s="120" t="s">
        <v>1881</v>
      </c>
      <c r="D1283" s="120" t="s">
        <v>2061</v>
      </c>
      <c r="E1283" s="129">
        <v>2.3176999999999999</v>
      </c>
      <c r="F1283" s="130">
        <v>3.31</v>
      </c>
      <c r="G1283" s="131">
        <v>1</v>
      </c>
      <c r="H1283" s="130">
        <v>0.8</v>
      </c>
      <c r="I1283" s="133"/>
      <c r="K1283" s="133"/>
      <c r="M1283" s="133"/>
      <c r="O1283" s="133"/>
      <c r="Q1283" s="133"/>
    </row>
    <row r="1284" spans="1:17">
      <c r="A1284" s="120" t="s">
        <v>2001</v>
      </c>
      <c r="B1284" s="128" t="s">
        <v>2000</v>
      </c>
      <c r="C1284" s="120" t="s">
        <v>1881</v>
      </c>
      <c r="D1284" s="120" t="s">
        <v>2061</v>
      </c>
      <c r="E1284" s="129">
        <v>2.3660999999999999</v>
      </c>
      <c r="F1284" s="130">
        <v>4.32</v>
      </c>
      <c r="G1284" s="131">
        <v>1</v>
      </c>
      <c r="H1284" s="130">
        <v>0.8</v>
      </c>
      <c r="I1284" s="133"/>
      <c r="K1284" s="133"/>
      <c r="M1284" s="133"/>
      <c r="O1284" s="133"/>
      <c r="Q1284" s="133"/>
    </row>
    <row r="1285" spans="1:17">
      <c r="A1285" s="120" t="s">
        <v>2002</v>
      </c>
      <c r="B1285" s="128" t="s">
        <v>2000</v>
      </c>
      <c r="C1285" s="120" t="s">
        <v>1881</v>
      </c>
      <c r="D1285" s="120" t="s">
        <v>2061</v>
      </c>
      <c r="E1285" s="129">
        <v>3.7267999999999999</v>
      </c>
      <c r="F1285" s="130">
        <v>6.67</v>
      </c>
      <c r="G1285" s="131">
        <v>1</v>
      </c>
      <c r="H1285" s="130">
        <v>0.95</v>
      </c>
      <c r="I1285" s="133"/>
      <c r="K1285" s="133"/>
      <c r="M1285" s="133"/>
      <c r="O1285" s="133"/>
      <c r="Q1285" s="133"/>
    </row>
    <row r="1286" spans="1:17">
      <c r="A1286" s="120" t="s">
        <v>2003</v>
      </c>
      <c r="B1286" s="128" t="s">
        <v>2000</v>
      </c>
      <c r="C1286" s="120" t="s">
        <v>1881</v>
      </c>
      <c r="D1286" s="120" t="s">
        <v>2061</v>
      </c>
      <c r="E1286" s="129">
        <v>12.798999999999999</v>
      </c>
      <c r="F1286" s="130">
        <v>18</v>
      </c>
      <c r="G1286" s="131">
        <v>1</v>
      </c>
      <c r="H1286" s="130">
        <v>0.95</v>
      </c>
      <c r="I1286" s="133"/>
      <c r="K1286" s="133"/>
      <c r="M1286" s="133"/>
      <c r="O1286" s="133"/>
      <c r="Q1286" s="133"/>
    </row>
    <row r="1287" spans="1:17">
      <c r="A1287" s="127" t="s">
        <v>1164</v>
      </c>
      <c r="B1287" s="128" t="s">
        <v>1569</v>
      </c>
      <c r="C1287" s="120" t="s">
        <v>1879</v>
      </c>
      <c r="D1287" s="120" t="s">
        <v>1879</v>
      </c>
      <c r="E1287" s="129">
        <v>1.1768000000000001</v>
      </c>
      <c r="F1287" s="130">
        <v>9.94</v>
      </c>
      <c r="G1287" s="131">
        <v>1</v>
      </c>
      <c r="H1287" s="130">
        <v>0.8</v>
      </c>
      <c r="I1287" s="133"/>
      <c r="K1287" s="133"/>
      <c r="M1287" s="133"/>
      <c r="O1287" s="133"/>
      <c r="Q1287" s="133"/>
    </row>
    <row r="1288" spans="1:17">
      <c r="A1288" s="127" t="s">
        <v>1165</v>
      </c>
      <c r="B1288" s="128" t="s">
        <v>1569</v>
      </c>
      <c r="C1288" s="120" t="s">
        <v>1879</v>
      </c>
      <c r="D1288" s="120" t="s">
        <v>1879</v>
      </c>
      <c r="E1288" s="129">
        <v>1.5045999999999999</v>
      </c>
      <c r="F1288" s="130">
        <v>11.86</v>
      </c>
      <c r="G1288" s="131">
        <v>1</v>
      </c>
      <c r="H1288" s="130">
        <v>0.8</v>
      </c>
      <c r="I1288" s="133"/>
      <c r="K1288" s="133"/>
      <c r="M1288" s="133"/>
      <c r="O1288" s="133"/>
      <c r="Q1288" s="133"/>
    </row>
    <row r="1289" spans="1:17">
      <c r="A1289" s="127" t="s">
        <v>1166</v>
      </c>
      <c r="B1289" s="128" t="s">
        <v>1569</v>
      </c>
      <c r="C1289" s="120" t="s">
        <v>1879</v>
      </c>
      <c r="D1289" s="120" t="s">
        <v>1879</v>
      </c>
      <c r="E1289" s="129">
        <v>1.9076</v>
      </c>
      <c r="F1289" s="130">
        <v>13.81</v>
      </c>
      <c r="G1289" s="131">
        <v>1</v>
      </c>
      <c r="H1289" s="130">
        <v>0.95</v>
      </c>
      <c r="I1289" s="133"/>
      <c r="K1289" s="133"/>
      <c r="M1289" s="133"/>
      <c r="O1289" s="133"/>
      <c r="Q1289" s="133"/>
    </row>
    <row r="1290" spans="1:17">
      <c r="A1290" s="127" t="s">
        <v>1167</v>
      </c>
      <c r="B1290" s="128" t="s">
        <v>1569</v>
      </c>
      <c r="C1290" s="120" t="s">
        <v>1879</v>
      </c>
      <c r="D1290" s="120" t="s">
        <v>1879</v>
      </c>
      <c r="E1290" s="129">
        <v>2.3811</v>
      </c>
      <c r="F1290" s="130">
        <v>15.71</v>
      </c>
      <c r="G1290" s="131">
        <v>1</v>
      </c>
      <c r="H1290" s="130">
        <v>0.95</v>
      </c>
      <c r="I1290" s="133"/>
      <c r="K1290" s="133"/>
      <c r="M1290" s="133"/>
      <c r="O1290" s="133"/>
      <c r="Q1290" s="133"/>
    </row>
    <row r="1291" spans="1:17">
      <c r="A1291" s="127" t="s">
        <v>1168</v>
      </c>
      <c r="B1291" s="128" t="s">
        <v>1866</v>
      </c>
      <c r="C1291" s="120" t="s">
        <v>1881</v>
      </c>
      <c r="D1291" s="120" t="s">
        <v>2061</v>
      </c>
      <c r="E1291" s="129">
        <v>0.52170000000000005</v>
      </c>
      <c r="F1291" s="130">
        <v>2.81</v>
      </c>
      <c r="G1291" s="131">
        <v>1</v>
      </c>
      <c r="H1291" s="130">
        <v>0.8</v>
      </c>
      <c r="I1291" s="133"/>
      <c r="K1291" s="133"/>
      <c r="M1291" s="133"/>
      <c r="O1291" s="133"/>
      <c r="Q1291" s="133"/>
    </row>
    <row r="1292" spans="1:17">
      <c r="A1292" s="127" t="s">
        <v>1169</v>
      </c>
      <c r="B1292" s="128" t="s">
        <v>1866</v>
      </c>
      <c r="C1292" s="120" t="s">
        <v>1881</v>
      </c>
      <c r="D1292" s="120" t="s">
        <v>2061</v>
      </c>
      <c r="E1292" s="129">
        <v>0.6865</v>
      </c>
      <c r="F1292" s="130">
        <v>4.29</v>
      </c>
      <c r="G1292" s="131">
        <v>1</v>
      </c>
      <c r="H1292" s="130">
        <v>0.8</v>
      </c>
      <c r="I1292" s="133"/>
      <c r="K1292" s="133"/>
      <c r="M1292" s="133"/>
      <c r="O1292" s="133"/>
      <c r="Q1292" s="133"/>
    </row>
    <row r="1293" spans="1:17">
      <c r="A1293" s="127" t="s">
        <v>1170</v>
      </c>
      <c r="B1293" s="128" t="s">
        <v>1866</v>
      </c>
      <c r="C1293" s="120" t="s">
        <v>1881</v>
      </c>
      <c r="D1293" s="120" t="s">
        <v>2061</v>
      </c>
      <c r="E1293" s="129">
        <v>1.0327999999999999</v>
      </c>
      <c r="F1293" s="130">
        <v>6.57</v>
      </c>
      <c r="G1293" s="131">
        <v>1</v>
      </c>
      <c r="H1293" s="130">
        <v>0.95</v>
      </c>
      <c r="I1293" s="133"/>
      <c r="K1293" s="133"/>
      <c r="M1293" s="133"/>
      <c r="O1293" s="133"/>
      <c r="Q1293" s="133"/>
    </row>
    <row r="1294" spans="1:17">
      <c r="A1294" s="127" t="s">
        <v>1171</v>
      </c>
      <c r="B1294" s="128" t="s">
        <v>1866</v>
      </c>
      <c r="C1294" s="120" t="s">
        <v>1881</v>
      </c>
      <c r="D1294" s="120" t="s">
        <v>2061</v>
      </c>
      <c r="E1294" s="129">
        <v>1.6928000000000001</v>
      </c>
      <c r="F1294" s="130">
        <v>9.7799999999999994</v>
      </c>
      <c r="G1294" s="131">
        <v>1</v>
      </c>
      <c r="H1294" s="130">
        <v>0.95</v>
      </c>
      <c r="I1294" s="133"/>
      <c r="K1294" s="133"/>
      <c r="M1294" s="133"/>
      <c r="O1294" s="133"/>
      <c r="Q1294" s="133"/>
    </row>
    <row r="1295" spans="1:17">
      <c r="A1295" s="127" t="s">
        <v>1172</v>
      </c>
      <c r="B1295" s="128" t="s">
        <v>1867</v>
      </c>
      <c r="C1295" s="120" t="s">
        <v>1881</v>
      </c>
      <c r="D1295" s="120" t="s">
        <v>2061</v>
      </c>
      <c r="E1295" s="129">
        <v>0.5343</v>
      </c>
      <c r="F1295" s="130">
        <v>6.03</v>
      </c>
      <c r="G1295" s="131">
        <v>1</v>
      </c>
      <c r="H1295" s="130">
        <v>0.8</v>
      </c>
      <c r="I1295" s="133"/>
      <c r="K1295" s="133"/>
      <c r="M1295" s="133"/>
      <c r="O1295" s="133"/>
      <c r="Q1295" s="133"/>
    </row>
    <row r="1296" spans="1:17">
      <c r="A1296" s="127" t="s">
        <v>1173</v>
      </c>
      <c r="B1296" s="128" t="s">
        <v>1867</v>
      </c>
      <c r="C1296" s="120" t="s">
        <v>1881</v>
      </c>
      <c r="D1296" s="120" t="s">
        <v>2061</v>
      </c>
      <c r="E1296" s="129">
        <v>0.98850000000000005</v>
      </c>
      <c r="F1296" s="130">
        <v>7.42</v>
      </c>
      <c r="G1296" s="131">
        <v>1</v>
      </c>
      <c r="H1296" s="130">
        <v>0.8</v>
      </c>
      <c r="I1296" s="133"/>
      <c r="K1296" s="133"/>
      <c r="M1296" s="133"/>
      <c r="O1296" s="133"/>
      <c r="Q1296" s="133"/>
    </row>
    <row r="1297" spans="1:21">
      <c r="A1297" s="127" t="s">
        <v>1174</v>
      </c>
      <c r="B1297" s="128" t="s">
        <v>1867</v>
      </c>
      <c r="C1297" s="120" t="s">
        <v>1881</v>
      </c>
      <c r="D1297" s="120" t="s">
        <v>2061</v>
      </c>
      <c r="E1297" s="129">
        <v>1.0184</v>
      </c>
      <c r="F1297" s="130">
        <v>8.81</v>
      </c>
      <c r="G1297" s="131">
        <v>1</v>
      </c>
      <c r="H1297" s="130">
        <v>0.95</v>
      </c>
      <c r="I1297" s="133"/>
      <c r="K1297" s="133"/>
      <c r="M1297" s="133"/>
      <c r="O1297" s="133"/>
      <c r="Q1297" s="133"/>
    </row>
    <row r="1298" spans="1:21">
      <c r="A1298" s="127" t="s">
        <v>1175</v>
      </c>
      <c r="B1298" s="128" t="s">
        <v>1867</v>
      </c>
      <c r="C1298" s="120" t="s">
        <v>1881</v>
      </c>
      <c r="D1298" s="120" t="s">
        <v>2061</v>
      </c>
      <c r="E1298" s="129">
        <v>1.0592999999999999</v>
      </c>
      <c r="F1298" s="130">
        <v>9.25</v>
      </c>
      <c r="G1298" s="131">
        <v>1</v>
      </c>
      <c r="H1298" s="130">
        <v>0.95</v>
      </c>
      <c r="I1298" s="133"/>
      <c r="K1298" s="133"/>
      <c r="M1298" s="133"/>
      <c r="O1298" s="133"/>
      <c r="Q1298" s="133"/>
      <c r="U1298" s="133"/>
    </row>
    <row r="1299" spans="1:21">
      <c r="A1299" s="127" t="s">
        <v>1176</v>
      </c>
      <c r="B1299" s="128" t="s">
        <v>1570</v>
      </c>
      <c r="C1299" s="120" t="s">
        <v>1882</v>
      </c>
      <c r="D1299" s="120" t="s">
        <v>1890</v>
      </c>
      <c r="E1299" s="129">
        <v>1.3005</v>
      </c>
      <c r="F1299" s="130">
        <v>8.99</v>
      </c>
      <c r="G1299" s="131">
        <v>1.3</v>
      </c>
      <c r="H1299" s="130">
        <v>0.8</v>
      </c>
      <c r="I1299" s="133"/>
      <c r="K1299" s="133"/>
      <c r="M1299" s="133"/>
      <c r="O1299" s="133"/>
      <c r="Q1299" s="133"/>
    </row>
    <row r="1300" spans="1:21">
      <c r="A1300" s="127" t="s">
        <v>1177</v>
      </c>
      <c r="B1300" s="128" t="s">
        <v>1570</v>
      </c>
      <c r="C1300" s="120" t="s">
        <v>1882</v>
      </c>
      <c r="D1300" s="120" t="s">
        <v>1890</v>
      </c>
      <c r="E1300" s="129">
        <v>2.5202</v>
      </c>
      <c r="F1300" s="130">
        <v>17.579999999999998</v>
      </c>
      <c r="G1300" s="131">
        <v>1.3</v>
      </c>
      <c r="H1300" s="130">
        <v>0.8</v>
      </c>
      <c r="I1300" s="133"/>
      <c r="K1300" s="133"/>
      <c r="M1300" s="133"/>
      <c r="O1300" s="133"/>
      <c r="Q1300" s="133"/>
    </row>
    <row r="1301" spans="1:21">
      <c r="A1301" s="127" t="s">
        <v>1178</v>
      </c>
      <c r="B1301" s="128" t="s">
        <v>1570</v>
      </c>
      <c r="C1301" s="120" t="s">
        <v>1882</v>
      </c>
      <c r="D1301" s="120" t="s">
        <v>1890</v>
      </c>
      <c r="E1301" s="129">
        <v>4.9486999999999997</v>
      </c>
      <c r="F1301" s="130">
        <v>31.08</v>
      </c>
      <c r="G1301" s="131">
        <v>1.3</v>
      </c>
      <c r="H1301" s="130">
        <v>0.95</v>
      </c>
      <c r="I1301" s="133"/>
      <c r="K1301" s="133"/>
      <c r="M1301" s="133"/>
      <c r="O1301" s="133"/>
      <c r="Q1301" s="133"/>
    </row>
    <row r="1302" spans="1:21">
      <c r="A1302" s="127" t="s">
        <v>1179</v>
      </c>
      <c r="B1302" s="128" t="s">
        <v>1570</v>
      </c>
      <c r="C1302" s="120" t="s">
        <v>1882</v>
      </c>
      <c r="D1302" s="120" t="s">
        <v>1890</v>
      </c>
      <c r="E1302" s="129">
        <v>9.5533999999999999</v>
      </c>
      <c r="F1302" s="130">
        <v>49.41</v>
      </c>
      <c r="G1302" s="131">
        <v>1.3</v>
      </c>
      <c r="H1302" s="130">
        <v>0.95</v>
      </c>
      <c r="I1302" s="133"/>
      <c r="K1302" s="133"/>
      <c r="M1302" s="133"/>
      <c r="O1302" s="133"/>
      <c r="Q1302" s="133"/>
    </row>
    <row r="1303" spans="1:21">
      <c r="A1303" s="127" t="s">
        <v>1180</v>
      </c>
      <c r="B1303" s="128" t="s">
        <v>1868</v>
      </c>
      <c r="C1303" s="120" t="s">
        <v>1881</v>
      </c>
      <c r="D1303" s="120" t="s">
        <v>2061</v>
      </c>
      <c r="E1303" s="129">
        <v>0.87919999999999998</v>
      </c>
      <c r="F1303" s="130">
        <v>4.29</v>
      </c>
      <c r="G1303" s="131">
        <v>1</v>
      </c>
      <c r="H1303" s="130">
        <v>0.8</v>
      </c>
      <c r="I1303" s="133"/>
      <c r="K1303" s="133"/>
      <c r="M1303" s="133"/>
      <c r="O1303" s="133"/>
      <c r="Q1303" s="133"/>
    </row>
    <row r="1304" spans="1:21">
      <c r="A1304" s="127" t="s">
        <v>1181</v>
      </c>
      <c r="B1304" s="128" t="s">
        <v>1868</v>
      </c>
      <c r="C1304" s="120" t="s">
        <v>1881</v>
      </c>
      <c r="D1304" s="120" t="s">
        <v>2061</v>
      </c>
      <c r="E1304" s="129">
        <v>0.9254</v>
      </c>
      <c r="F1304" s="130">
        <v>4.29</v>
      </c>
      <c r="G1304" s="131">
        <v>1</v>
      </c>
      <c r="H1304" s="130">
        <v>0.8</v>
      </c>
      <c r="I1304" s="133"/>
      <c r="K1304" s="133"/>
      <c r="M1304" s="133"/>
      <c r="O1304" s="133"/>
      <c r="Q1304" s="133"/>
    </row>
    <row r="1305" spans="1:21">
      <c r="A1305" s="127" t="s">
        <v>1182</v>
      </c>
      <c r="B1305" s="128" t="s">
        <v>1868</v>
      </c>
      <c r="C1305" s="120" t="s">
        <v>1881</v>
      </c>
      <c r="D1305" s="120" t="s">
        <v>2061</v>
      </c>
      <c r="E1305" s="129">
        <v>1.5823</v>
      </c>
      <c r="F1305" s="130">
        <v>7.07</v>
      </c>
      <c r="G1305" s="131">
        <v>1</v>
      </c>
      <c r="H1305" s="130">
        <v>0.95</v>
      </c>
      <c r="I1305" s="133"/>
      <c r="K1305" s="133"/>
      <c r="M1305" s="133"/>
      <c r="O1305" s="133"/>
      <c r="Q1305" s="133"/>
    </row>
    <row r="1306" spans="1:21">
      <c r="A1306" s="127" t="s">
        <v>1183</v>
      </c>
      <c r="B1306" s="128" t="s">
        <v>1868</v>
      </c>
      <c r="C1306" s="120" t="s">
        <v>1881</v>
      </c>
      <c r="D1306" s="120" t="s">
        <v>2061</v>
      </c>
      <c r="E1306" s="129">
        <v>3.2671000000000001</v>
      </c>
      <c r="F1306" s="130">
        <v>12.21</v>
      </c>
      <c r="G1306" s="131">
        <v>1</v>
      </c>
      <c r="H1306" s="130">
        <v>0.95</v>
      </c>
      <c r="I1306" s="133"/>
      <c r="K1306" s="133"/>
      <c r="M1306" s="133"/>
      <c r="O1306" s="133"/>
      <c r="Q1306" s="133"/>
    </row>
    <row r="1307" spans="1:21">
      <c r="A1307" s="127" t="s">
        <v>1184</v>
      </c>
      <c r="B1307" s="128" t="s">
        <v>1869</v>
      </c>
      <c r="C1307" s="120" t="s">
        <v>1881</v>
      </c>
      <c r="D1307" s="120" t="s">
        <v>2061</v>
      </c>
      <c r="E1307" s="129">
        <v>0.76700000000000002</v>
      </c>
      <c r="F1307" s="130">
        <v>4</v>
      </c>
      <c r="G1307" s="131">
        <v>1</v>
      </c>
      <c r="H1307" s="130">
        <v>0.8</v>
      </c>
      <c r="I1307" s="133"/>
      <c r="K1307" s="133"/>
      <c r="M1307" s="133"/>
      <c r="O1307" s="133"/>
      <c r="Q1307" s="133"/>
      <c r="U1307" s="133"/>
    </row>
    <row r="1308" spans="1:21">
      <c r="A1308" s="127" t="s">
        <v>1185</v>
      </c>
      <c r="B1308" s="128" t="s">
        <v>1869</v>
      </c>
      <c r="C1308" s="120" t="s">
        <v>1881</v>
      </c>
      <c r="D1308" s="120" t="s">
        <v>2061</v>
      </c>
      <c r="E1308" s="129">
        <v>0.91310000000000002</v>
      </c>
      <c r="F1308" s="130">
        <v>4.21</v>
      </c>
      <c r="G1308" s="131">
        <v>1</v>
      </c>
      <c r="H1308" s="130">
        <v>0.8</v>
      </c>
      <c r="I1308" s="133"/>
      <c r="K1308" s="133"/>
      <c r="M1308" s="133"/>
      <c r="O1308" s="133"/>
      <c r="Q1308" s="133"/>
    </row>
    <row r="1309" spans="1:21">
      <c r="A1309" s="127" t="s">
        <v>1186</v>
      </c>
      <c r="B1309" s="128" t="s">
        <v>1869</v>
      </c>
      <c r="C1309" s="120" t="s">
        <v>1881</v>
      </c>
      <c r="D1309" s="120" t="s">
        <v>2061</v>
      </c>
      <c r="E1309" s="129">
        <v>1.2597</v>
      </c>
      <c r="F1309" s="130">
        <v>5.78</v>
      </c>
      <c r="G1309" s="131">
        <v>1</v>
      </c>
      <c r="H1309" s="130">
        <v>0.95</v>
      </c>
      <c r="I1309" s="133"/>
      <c r="K1309" s="133"/>
      <c r="M1309" s="133"/>
      <c r="O1309" s="133"/>
      <c r="Q1309" s="133"/>
    </row>
    <row r="1310" spans="1:21">
      <c r="A1310" s="127" t="s">
        <v>1187</v>
      </c>
      <c r="B1310" s="128" t="s">
        <v>1869</v>
      </c>
      <c r="C1310" s="120" t="s">
        <v>1881</v>
      </c>
      <c r="D1310" s="120" t="s">
        <v>2061</v>
      </c>
      <c r="E1310" s="129">
        <v>2.1080999999999999</v>
      </c>
      <c r="F1310" s="130">
        <v>9.2899999999999991</v>
      </c>
      <c r="G1310" s="131">
        <v>1</v>
      </c>
      <c r="H1310" s="130">
        <v>0.95</v>
      </c>
      <c r="I1310" s="133"/>
      <c r="K1310" s="133"/>
      <c r="M1310" s="133"/>
      <c r="O1310" s="133"/>
      <c r="Q1310" s="133"/>
    </row>
    <row r="1311" spans="1:21">
      <c r="A1311" s="127" t="s">
        <v>1188</v>
      </c>
      <c r="B1311" s="128" t="s">
        <v>1870</v>
      </c>
      <c r="C1311" s="120" t="s">
        <v>1881</v>
      </c>
      <c r="D1311" s="120" t="s">
        <v>2061</v>
      </c>
      <c r="E1311" s="129">
        <v>0.93240000000000001</v>
      </c>
      <c r="F1311" s="130">
        <v>4.45</v>
      </c>
      <c r="G1311" s="131">
        <v>1</v>
      </c>
      <c r="H1311" s="130">
        <v>0.8</v>
      </c>
      <c r="I1311" s="133"/>
      <c r="K1311" s="133"/>
      <c r="M1311" s="133"/>
      <c r="O1311" s="133"/>
      <c r="Q1311" s="133"/>
      <c r="U1311" s="133"/>
    </row>
    <row r="1312" spans="1:21">
      <c r="A1312" s="127" t="s">
        <v>1189</v>
      </c>
      <c r="B1312" s="128" t="s">
        <v>1870</v>
      </c>
      <c r="C1312" s="120" t="s">
        <v>1881</v>
      </c>
      <c r="D1312" s="120" t="s">
        <v>2061</v>
      </c>
      <c r="E1312" s="129">
        <v>0.99280000000000002</v>
      </c>
      <c r="F1312" s="130">
        <v>4.68</v>
      </c>
      <c r="G1312" s="131">
        <v>1</v>
      </c>
      <c r="H1312" s="130">
        <v>0.8</v>
      </c>
      <c r="I1312" s="133"/>
      <c r="K1312" s="133"/>
      <c r="M1312" s="133"/>
      <c r="O1312" s="133"/>
      <c r="Q1312" s="133"/>
    </row>
    <row r="1313" spans="1:21">
      <c r="A1313" s="127" t="s">
        <v>1190</v>
      </c>
      <c r="B1313" s="128" t="s">
        <v>1870</v>
      </c>
      <c r="C1313" s="120" t="s">
        <v>1881</v>
      </c>
      <c r="D1313" s="120" t="s">
        <v>2061</v>
      </c>
      <c r="E1313" s="129">
        <v>1.3122</v>
      </c>
      <c r="F1313" s="130">
        <v>6.52</v>
      </c>
      <c r="G1313" s="131">
        <v>1</v>
      </c>
      <c r="H1313" s="130">
        <v>0.95</v>
      </c>
      <c r="I1313" s="133"/>
      <c r="K1313" s="133"/>
      <c r="M1313" s="133"/>
      <c r="O1313" s="133"/>
      <c r="Q1313" s="133"/>
    </row>
    <row r="1314" spans="1:21">
      <c r="A1314" s="127" t="s">
        <v>1191</v>
      </c>
      <c r="B1314" s="128" t="s">
        <v>1870</v>
      </c>
      <c r="C1314" s="120" t="s">
        <v>1881</v>
      </c>
      <c r="D1314" s="120" t="s">
        <v>2061</v>
      </c>
      <c r="E1314" s="129">
        <v>1.9426000000000001</v>
      </c>
      <c r="F1314" s="130">
        <v>8.49</v>
      </c>
      <c r="G1314" s="131">
        <v>1</v>
      </c>
      <c r="H1314" s="130">
        <v>0.95</v>
      </c>
      <c r="I1314" s="133"/>
      <c r="K1314" s="133"/>
      <c r="M1314" s="133"/>
      <c r="O1314" s="133"/>
      <c r="Q1314" s="133"/>
    </row>
    <row r="1315" spans="1:21">
      <c r="A1315" s="127" t="s">
        <v>1192</v>
      </c>
      <c r="B1315" s="128" t="s">
        <v>1871</v>
      </c>
      <c r="C1315" s="120" t="s">
        <v>1881</v>
      </c>
      <c r="D1315" s="120" t="s">
        <v>2061</v>
      </c>
      <c r="E1315" s="129">
        <v>0.6966</v>
      </c>
      <c r="F1315" s="130">
        <v>2.96</v>
      </c>
      <c r="G1315" s="131">
        <v>1</v>
      </c>
      <c r="H1315" s="130">
        <v>0.8</v>
      </c>
      <c r="I1315" s="133"/>
      <c r="K1315" s="133"/>
      <c r="M1315" s="133"/>
      <c r="O1315" s="133"/>
      <c r="Q1315" s="133"/>
    </row>
    <row r="1316" spans="1:21">
      <c r="A1316" s="127" t="s">
        <v>1193</v>
      </c>
      <c r="B1316" s="128" t="s">
        <v>1871</v>
      </c>
      <c r="C1316" s="120" t="s">
        <v>1881</v>
      </c>
      <c r="D1316" s="120" t="s">
        <v>2061</v>
      </c>
      <c r="E1316" s="129">
        <v>0.85460000000000003</v>
      </c>
      <c r="F1316" s="130">
        <v>3.81</v>
      </c>
      <c r="G1316" s="131">
        <v>1</v>
      </c>
      <c r="H1316" s="130">
        <v>0.8</v>
      </c>
      <c r="I1316" s="133"/>
      <c r="K1316" s="133"/>
      <c r="M1316" s="133"/>
      <c r="O1316" s="133"/>
      <c r="Q1316" s="133"/>
    </row>
    <row r="1317" spans="1:21">
      <c r="A1317" s="127" t="s">
        <v>1194</v>
      </c>
      <c r="B1317" s="128" t="s">
        <v>1871</v>
      </c>
      <c r="C1317" s="120" t="s">
        <v>1881</v>
      </c>
      <c r="D1317" s="120" t="s">
        <v>2061</v>
      </c>
      <c r="E1317" s="129">
        <v>1.1958</v>
      </c>
      <c r="F1317" s="130">
        <v>5.22</v>
      </c>
      <c r="G1317" s="131">
        <v>1</v>
      </c>
      <c r="H1317" s="130">
        <v>0.95</v>
      </c>
      <c r="I1317" s="133"/>
      <c r="K1317" s="133"/>
      <c r="M1317" s="133"/>
      <c r="O1317" s="133"/>
      <c r="Q1317" s="133"/>
    </row>
    <row r="1318" spans="1:21">
      <c r="A1318" s="127" t="s">
        <v>1195</v>
      </c>
      <c r="B1318" s="128" t="s">
        <v>1871</v>
      </c>
      <c r="C1318" s="120" t="s">
        <v>1881</v>
      </c>
      <c r="D1318" s="120" t="s">
        <v>2061</v>
      </c>
      <c r="E1318" s="129">
        <v>1.8836999999999999</v>
      </c>
      <c r="F1318" s="130">
        <v>8.25</v>
      </c>
      <c r="G1318" s="131">
        <v>1</v>
      </c>
      <c r="H1318" s="130">
        <v>0.95</v>
      </c>
      <c r="I1318" s="133"/>
      <c r="K1318" s="133"/>
      <c r="M1318" s="133"/>
      <c r="O1318" s="133"/>
      <c r="Q1318" s="133"/>
    </row>
    <row r="1319" spans="1:21">
      <c r="A1319" s="127" t="s">
        <v>1196</v>
      </c>
      <c r="B1319" s="128" t="s">
        <v>1571</v>
      </c>
      <c r="C1319" s="120" t="s">
        <v>1881</v>
      </c>
      <c r="D1319" s="120" t="s">
        <v>2061</v>
      </c>
      <c r="E1319" s="129">
        <v>2.6644999999999999</v>
      </c>
      <c r="F1319" s="130">
        <v>5.81</v>
      </c>
      <c r="G1319" s="131">
        <v>1</v>
      </c>
      <c r="H1319" s="130">
        <v>0.8</v>
      </c>
      <c r="I1319" s="133"/>
      <c r="K1319" s="133"/>
      <c r="M1319" s="133"/>
      <c r="O1319" s="133"/>
      <c r="Q1319" s="133"/>
      <c r="U1319" s="133"/>
    </row>
    <row r="1320" spans="1:21">
      <c r="A1320" s="127" t="s">
        <v>1197</v>
      </c>
      <c r="B1320" s="128" t="s">
        <v>1571</v>
      </c>
      <c r="C1320" s="120" t="s">
        <v>1881</v>
      </c>
      <c r="D1320" s="120" t="s">
        <v>2061</v>
      </c>
      <c r="E1320" s="129">
        <v>2.8047</v>
      </c>
      <c r="F1320" s="130">
        <v>6.12</v>
      </c>
      <c r="G1320" s="131">
        <v>1</v>
      </c>
      <c r="H1320" s="130">
        <v>0.8</v>
      </c>
      <c r="I1320" s="133"/>
      <c r="K1320" s="133"/>
      <c r="M1320" s="133"/>
      <c r="O1320" s="133"/>
      <c r="Q1320" s="133"/>
    </row>
    <row r="1321" spans="1:21">
      <c r="A1321" s="127" t="s">
        <v>1198</v>
      </c>
      <c r="B1321" s="128" t="s">
        <v>1571</v>
      </c>
      <c r="C1321" s="120" t="s">
        <v>1881</v>
      </c>
      <c r="D1321" s="120" t="s">
        <v>2061</v>
      </c>
      <c r="E1321" s="129">
        <v>4.8845000000000001</v>
      </c>
      <c r="F1321" s="130">
        <v>10.29</v>
      </c>
      <c r="G1321" s="131">
        <v>1</v>
      </c>
      <c r="H1321" s="130">
        <v>0.95</v>
      </c>
      <c r="I1321" s="133"/>
      <c r="K1321" s="133"/>
      <c r="M1321" s="133"/>
      <c r="O1321" s="133"/>
      <c r="Q1321" s="133"/>
    </row>
    <row r="1322" spans="1:21">
      <c r="A1322" s="127" t="s">
        <v>1199</v>
      </c>
      <c r="B1322" s="128" t="s">
        <v>1571</v>
      </c>
      <c r="C1322" s="120" t="s">
        <v>1881</v>
      </c>
      <c r="D1322" s="120" t="s">
        <v>2061</v>
      </c>
      <c r="E1322" s="129">
        <v>7.2839</v>
      </c>
      <c r="F1322" s="130">
        <v>14.91</v>
      </c>
      <c r="G1322" s="131">
        <v>1</v>
      </c>
      <c r="H1322" s="130">
        <v>0.95</v>
      </c>
      <c r="I1322" s="133"/>
      <c r="K1322" s="133"/>
      <c r="M1322" s="133"/>
      <c r="O1322" s="133"/>
      <c r="Q1322" s="133"/>
    </row>
    <row r="1323" spans="1:21">
      <c r="A1323" s="127" t="s">
        <v>1200</v>
      </c>
      <c r="B1323" s="128" t="s">
        <v>1872</v>
      </c>
      <c r="C1323" s="120" t="s">
        <v>1881</v>
      </c>
      <c r="D1323" s="120" t="s">
        <v>2061</v>
      </c>
      <c r="E1323" s="129">
        <v>1.8735999999999999</v>
      </c>
      <c r="F1323" s="130">
        <v>5.36</v>
      </c>
      <c r="G1323" s="131">
        <v>1</v>
      </c>
      <c r="H1323" s="130">
        <v>0.8</v>
      </c>
      <c r="I1323" s="133"/>
      <c r="K1323" s="133"/>
      <c r="M1323" s="133"/>
      <c r="O1323" s="133"/>
      <c r="Q1323" s="133"/>
      <c r="U1323" s="133"/>
    </row>
    <row r="1324" spans="1:21">
      <c r="A1324" s="127" t="s">
        <v>1201</v>
      </c>
      <c r="B1324" s="128" t="s">
        <v>1872</v>
      </c>
      <c r="C1324" s="120" t="s">
        <v>1881</v>
      </c>
      <c r="D1324" s="120" t="s">
        <v>2061</v>
      </c>
      <c r="E1324" s="129">
        <v>2.3138999999999998</v>
      </c>
      <c r="F1324" s="130">
        <v>5.64</v>
      </c>
      <c r="G1324" s="131">
        <v>1</v>
      </c>
      <c r="H1324" s="130">
        <v>0.8</v>
      </c>
      <c r="I1324" s="133"/>
      <c r="K1324" s="133"/>
      <c r="M1324" s="133"/>
      <c r="O1324" s="133"/>
      <c r="Q1324" s="133"/>
    </row>
    <row r="1325" spans="1:21">
      <c r="A1325" s="127" t="s">
        <v>1202</v>
      </c>
      <c r="B1325" s="128" t="s">
        <v>1872</v>
      </c>
      <c r="C1325" s="120" t="s">
        <v>1881</v>
      </c>
      <c r="D1325" s="120" t="s">
        <v>2061</v>
      </c>
      <c r="E1325" s="129">
        <v>3.1711999999999998</v>
      </c>
      <c r="F1325" s="130">
        <v>7.39</v>
      </c>
      <c r="G1325" s="131">
        <v>1</v>
      </c>
      <c r="H1325" s="130">
        <v>0.95</v>
      </c>
      <c r="I1325" s="133"/>
      <c r="K1325" s="133"/>
      <c r="M1325" s="133"/>
      <c r="O1325" s="133"/>
      <c r="Q1325" s="133"/>
    </row>
    <row r="1326" spans="1:21">
      <c r="A1326" s="127" t="s">
        <v>1203</v>
      </c>
      <c r="B1326" s="128" t="s">
        <v>1872</v>
      </c>
      <c r="C1326" s="120" t="s">
        <v>1881</v>
      </c>
      <c r="D1326" s="120" t="s">
        <v>2061</v>
      </c>
      <c r="E1326" s="129">
        <v>6.8311000000000002</v>
      </c>
      <c r="F1326" s="130">
        <v>13.55</v>
      </c>
      <c r="G1326" s="131">
        <v>1</v>
      </c>
      <c r="H1326" s="130">
        <v>0.95</v>
      </c>
      <c r="I1326" s="133"/>
      <c r="K1326" s="133"/>
      <c r="M1326" s="133"/>
      <c r="O1326" s="133"/>
      <c r="Q1326" s="133"/>
    </row>
    <row r="1327" spans="1:21">
      <c r="A1327" s="127" t="s">
        <v>1204</v>
      </c>
      <c r="B1327" s="128" t="s">
        <v>1873</v>
      </c>
      <c r="C1327" s="120" t="s">
        <v>1881</v>
      </c>
      <c r="D1327" s="120" t="s">
        <v>2061</v>
      </c>
      <c r="E1327" s="129">
        <v>2.1551</v>
      </c>
      <c r="F1327" s="130">
        <v>4.6500000000000004</v>
      </c>
      <c r="G1327" s="131">
        <v>1</v>
      </c>
      <c r="H1327" s="130">
        <v>0.8</v>
      </c>
      <c r="I1327" s="133"/>
      <c r="K1327" s="133"/>
      <c r="M1327" s="133"/>
      <c r="O1327" s="133"/>
      <c r="Q1327" s="133"/>
      <c r="U1327" s="133"/>
    </row>
    <row r="1328" spans="1:21">
      <c r="A1328" s="127" t="s">
        <v>1205</v>
      </c>
      <c r="B1328" s="128" t="s">
        <v>1873</v>
      </c>
      <c r="C1328" s="120" t="s">
        <v>1881</v>
      </c>
      <c r="D1328" s="120" t="s">
        <v>2061</v>
      </c>
      <c r="E1328" s="129">
        <v>2.2684000000000002</v>
      </c>
      <c r="F1328" s="130">
        <v>4.8899999999999997</v>
      </c>
      <c r="G1328" s="131">
        <v>1</v>
      </c>
      <c r="H1328" s="130">
        <v>0.8</v>
      </c>
      <c r="I1328" s="133"/>
      <c r="K1328" s="133"/>
      <c r="M1328" s="133"/>
      <c r="O1328" s="133"/>
      <c r="Q1328" s="133"/>
    </row>
    <row r="1329" spans="1:17">
      <c r="A1329" s="127" t="s">
        <v>1206</v>
      </c>
      <c r="B1329" s="128" t="s">
        <v>1873</v>
      </c>
      <c r="C1329" s="120" t="s">
        <v>1881</v>
      </c>
      <c r="D1329" s="120" t="s">
        <v>2061</v>
      </c>
      <c r="E1329" s="129">
        <v>3.661</v>
      </c>
      <c r="F1329" s="130">
        <v>8.08</v>
      </c>
      <c r="G1329" s="131">
        <v>1</v>
      </c>
      <c r="H1329" s="130">
        <v>0.95</v>
      </c>
      <c r="I1329" s="133"/>
      <c r="K1329" s="133"/>
      <c r="M1329" s="133"/>
      <c r="O1329" s="133"/>
      <c r="Q1329" s="133"/>
    </row>
    <row r="1330" spans="1:17">
      <c r="A1330" s="127" t="s">
        <v>1207</v>
      </c>
      <c r="B1330" s="128" t="s">
        <v>1873</v>
      </c>
      <c r="C1330" s="120" t="s">
        <v>1881</v>
      </c>
      <c r="D1330" s="120" t="s">
        <v>2061</v>
      </c>
      <c r="E1330" s="129">
        <v>6.3882000000000003</v>
      </c>
      <c r="F1330" s="130">
        <v>14.32</v>
      </c>
      <c r="G1330" s="131">
        <v>1</v>
      </c>
      <c r="H1330" s="130">
        <v>0.95</v>
      </c>
      <c r="I1330" s="133"/>
      <c r="K1330" s="133"/>
      <c r="M1330" s="133"/>
      <c r="O1330" s="133"/>
      <c r="Q1330" s="133"/>
    </row>
    <row r="1331" spans="1:17">
      <c r="A1331" s="127" t="s">
        <v>1208</v>
      </c>
      <c r="B1331" s="128" t="s">
        <v>1874</v>
      </c>
      <c r="C1331" s="120" t="s">
        <v>1881</v>
      </c>
      <c r="D1331" s="120" t="s">
        <v>2061</v>
      </c>
      <c r="E1331" s="129">
        <v>0.88729999999999998</v>
      </c>
      <c r="F1331" s="130">
        <v>2.72</v>
      </c>
      <c r="G1331" s="131">
        <v>1</v>
      </c>
      <c r="H1331" s="130">
        <v>0.8</v>
      </c>
      <c r="I1331" s="133"/>
      <c r="K1331" s="133"/>
      <c r="M1331" s="133"/>
      <c r="O1331" s="133"/>
      <c r="Q1331" s="133"/>
    </row>
    <row r="1332" spans="1:17">
      <c r="A1332" s="127" t="s">
        <v>1209</v>
      </c>
      <c r="B1332" s="128" t="s">
        <v>1874</v>
      </c>
      <c r="C1332" s="120" t="s">
        <v>1881</v>
      </c>
      <c r="D1332" s="120" t="s">
        <v>2061</v>
      </c>
      <c r="E1332" s="129">
        <v>1.0346</v>
      </c>
      <c r="F1332" s="130">
        <v>3.31</v>
      </c>
      <c r="G1332" s="131">
        <v>1</v>
      </c>
      <c r="H1332" s="130">
        <v>0.8</v>
      </c>
      <c r="I1332" s="133"/>
      <c r="K1332" s="133"/>
      <c r="M1332" s="133"/>
      <c r="O1332" s="133"/>
      <c r="Q1332" s="133"/>
    </row>
    <row r="1333" spans="1:17">
      <c r="A1333" s="127" t="s">
        <v>1210</v>
      </c>
      <c r="B1333" s="128" t="s">
        <v>1874</v>
      </c>
      <c r="C1333" s="120" t="s">
        <v>1881</v>
      </c>
      <c r="D1333" s="120" t="s">
        <v>2061</v>
      </c>
      <c r="E1333" s="129">
        <v>1.6915</v>
      </c>
      <c r="F1333" s="130">
        <v>5.36</v>
      </c>
      <c r="G1333" s="131">
        <v>1</v>
      </c>
      <c r="H1333" s="130">
        <v>0.95</v>
      </c>
      <c r="I1333" s="133"/>
      <c r="K1333" s="133"/>
      <c r="M1333" s="133"/>
      <c r="O1333" s="133"/>
      <c r="Q1333" s="133"/>
    </row>
    <row r="1334" spans="1:17">
      <c r="A1334" s="127" t="s">
        <v>1211</v>
      </c>
      <c r="B1334" s="128" t="s">
        <v>1874</v>
      </c>
      <c r="C1334" s="120" t="s">
        <v>1881</v>
      </c>
      <c r="D1334" s="120" t="s">
        <v>2061</v>
      </c>
      <c r="E1334" s="129">
        <v>3.3818999999999999</v>
      </c>
      <c r="F1334" s="130">
        <v>8.98</v>
      </c>
      <c r="G1334" s="131">
        <v>1</v>
      </c>
      <c r="H1334" s="130">
        <v>0.95</v>
      </c>
      <c r="I1334" s="133"/>
      <c r="K1334" s="133"/>
      <c r="M1334" s="133"/>
      <c r="O1334" s="133"/>
      <c r="Q1334" s="133"/>
    </row>
    <row r="1335" spans="1:17">
      <c r="A1335" s="127" t="s">
        <v>1212</v>
      </c>
      <c r="B1335" s="128" t="s">
        <v>1875</v>
      </c>
      <c r="C1335" s="120" t="s">
        <v>1881</v>
      </c>
      <c r="D1335" s="120" t="s">
        <v>2061</v>
      </c>
      <c r="E1335" s="129">
        <v>1.5991</v>
      </c>
      <c r="F1335" s="130">
        <v>2.63</v>
      </c>
      <c r="G1335" s="131">
        <v>1</v>
      </c>
      <c r="H1335" s="130">
        <v>0.8</v>
      </c>
      <c r="I1335" s="133"/>
      <c r="K1335" s="133"/>
      <c r="M1335" s="133"/>
      <c r="O1335" s="133"/>
      <c r="Q1335" s="133"/>
    </row>
    <row r="1336" spans="1:17">
      <c r="A1336" s="127" t="s">
        <v>1213</v>
      </c>
      <c r="B1336" s="128" t="s">
        <v>1875</v>
      </c>
      <c r="C1336" s="120" t="s">
        <v>1881</v>
      </c>
      <c r="D1336" s="120" t="s">
        <v>2061</v>
      </c>
      <c r="E1336" s="129">
        <v>2.1173000000000002</v>
      </c>
      <c r="F1336" s="130">
        <v>5.12</v>
      </c>
      <c r="G1336" s="131">
        <v>1</v>
      </c>
      <c r="H1336" s="130">
        <v>0.8</v>
      </c>
      <c r="I1336" s="133"/>
      <c r="K1336" s="133"/>
      <c r="M1336" s="133"/>
      <c r="O1336" s="133"/>
      <c r="Q1336" s="133"/>
    </row>
    <row r="1337" spans="1:17">
      <c r="A1337" s="127" t="s">
        <v>1214</v>
      </c>
      <c r="B1337" s="128" t="s">
        <v>1875</v>
      </c>
      <c r="C1337" s="120" t="s">
        <v>1881</v>
      </c>
      <c r="D1337" s="120" t="s">
        <v>2061</v>
      </c>
      <c r="E1337" s="129">
        <v>3.2368999999999999</v>
      </c>
      <c r="F1337" s="130">
        <v>10.01</v>
      </c>
      <c r="G1337" s="131">
        <v>1</v>
      </c>
      <c r="H1337" s="130">
        <v>0.95</v>
      </c>
      <c r="I1337" s="133"/>
      <c r="K1337" s="133"/>
      <c r="M1337" s="133"/>
      <c r="O1337" s="133"/>
      <c r="Q1337" s="133"/>
    </row>
    <row r="1338" spans="1:17">
      <c r="A1338" s="127" t="s">
        <v>1215</v>
      </c>
      <c r="B1338" s="128" t="s">
        <v>1875</v>
      </c>
      <c r="C1338" s="120" t="s">
        <v>1881</v>
      </c>
      <c r="D1338" s="120" t="s">
        <v>2061</v>
      </c>
      <c r="E1338" s="129">
        <v>6.0038999999999998</v>
      </c>
      <c r="F1338" s="130">
        <v>18.28</v>
      </c>
      <c r="G1338" s="131">
        <v>1</v>
      </c>
      <c r="H1338" s="130">
        <v>0.95</v>
      </c>
      <c r="I1338" s="133"/>
      <c r="K1338" s="133"/>
      <c r="M1338" s="133"/>
      <c r="O1338" s="133"/>
      <c r="Q1338" s="133"/>
    </row>
    <row r="1339" spans="1:17">
      <c r="A1339" s="127" t="s">
        <v>1216</v>
      </c>
      <c r="B1339" s="128" t="s">
        <v>1876</v>
      </c>
      <c r="C1339" s="120" t="s">
        <v>1881</v>
      </c>
      <c r="D1339" s="120" t="s">
        <v>2061</v>
      </c>
      <c r="E1339" s="129">
        <v>1.222</v>
      </c>
      <c r="F1339" s="130">
        <v>2.5499999999999998</v>
      </c>
      <c r="G1339" s="131">
        <v>1</v>
      </c>
      <c r="H1339" s="130">
        <v>0.8</v>
      </c>
      <c r="I1339" s="133"/>
      <c r="K1339" s="133"/>
      <c r="M1339" s="133"/>
      <c r="O1339" s="133"/>
      <c r="Q1339" s="133"/>
    </row>
    <row r="1340" spans="1:17">
      <c r="A1340" s="127" t="s">
        <v>1217</v>
      </c>
      <c r="B1340" s="128" t="s">
        <v>1876</v>
      </c>
      <c r="C1340" s="120" t="s">
        <v>1881</v>
      </c>
      <c r="D1340" s="120" t="s">
        <v>2061</v>
      </c>
      <c r="E1340" s="129">
        <v>1.6358999999999999</v>
      </c>
      <c r="F1340" s="130">
        <v>5.03</v>
      </c>
      <c r="G1340" s="131">
        <v>1</v>
      </c>
      <c r="H1340" s="130">
        <v>0.8</v>
      </c>
      <c r="I1340" s="133"/>
      <c r="K1340" s="133"/>
      <c r="M1340" s="133"/>
      <c r="O1340" s="133"/>
      <c r="Q1340" s="133"/>
    </row>
    <row r="1341" spans="1:17">
      <c r="A1341" s="127" t="s">
        <v>1218</v>
      </c>
      <c r="B1341" s="128" t="s">
        <v>1876</v>
      </c>
      <c r="C1341" s="120" t="s">
        <v>1881</v>
      </c>
      <c r="D1341" s="120" t="s">
        <v>2061</v>
      </c>
      <c r="E1341" s="129">
        <v>2.4769999999999999</v>
      </c>
      <c r="F1341" s="130">
        <v>8.7899999999999991</v>
      </c>
      <c r="G1341" s="131">
        <v>1</v>
      </c>
      <c r="H1341" s="130">
        <v>0.95</v>
      </c>
      <c r="I1341" s="133"/>
      <c r="K1341" s="133"/>
      <c r="M1341" s="133"/>
      <c r="O1341" s="133"/>
      <c r="Q1341" s="133"/>
    </row>
    <row r="1342" spans="1:17">
      <c r="A1342" s="127" t="s">
        <v>1219</v>
      </c>
      <c r="B1342" s="128" t="s">
        <v>1876</v>
      </c>
      <c r="C1342" s="120" t="s">
        <v>1881</v>
      </c>
      <c r="D1342" s="120" t="s">
        <v>2061</v>
      </c>
      <c r="E1342" s="129">
        <v>4.5061</v>
      </c>
      <c r="F1342" s="130">
        <v>15.74</v>
      </c>
      <c r="G1342" s="131">
        <v>1</v>
      </c>
      <c r="H1342" s="130">
        <v>0.95</v>
      </c>
      <c r="I1342" s="133"/>
      <c r="K1342" s="133"/>
      <c r="M1342" s="133"/>
      <c r="O1342" s="133"/>
      <c r="Q1342" s="133"/>
    </row>
    <row r="1343" spans="1:17">
      <c r="A1343" s="127" t="s">
        <v>1220</v>
      </c>
      <c r="B1343" s="128" t="s">
        <v>1877</v>
      </c>
      <c r="C1343" s="120" t="s">
        <v>1881</v>
      </c>
      <c r="D1343" s="120" t="s">
        <v>2061</v>
      </c>
      <c r="E1343" s="129">
        <v>1.0193000000000001</v>
      </c>
      <c r="F1343" s="130">
        <v>2.77</v>
      </c>
      <c r="G1343" s="131">
        <v>1</v>
      </c>
      <c r="H1343" s="130">
        <v>0.8</v>
      </c>
      <c r="I1343" s="133"/>
      <c r="K1343" s="133"/>
      <c r="M1343" s="133"/>
      <c r="O1343" s="133"/>
      <c r="Q1343" s="133"/>
    </row>
    <row r="1344" spans="1:17">
      <c r="A1344" s="127" t="s">
        <v>1221</v>
      </c>
      <c r="B1344" s="128" t="s">
        <v>1877</v>
      </c>
      <c r="C1344" s="120" t="s">
        <v>1881</v>
      </c>
      <c r="D1344" s="120" t="s">
        <v>2061</v>
      </c>
      <c r="E1344" s="129">
        <v>1.3613999999999999</v>
      </c>
      <c r="F1344" s="130">
        <v>4.57</v>
      </c>
      <c r="G1344" s="131">
        <v>1</v>
      </c>
      <c r="H1344" s="130">
        <v>0.8</v>
      </c>
      <c r="I1344" s="133"/>
      <c r="K1344" s="133"/>
      <c r="M1344" s="133"/>
      <c r="O1344" s="133"/>
      <c r="Q1344" s="133"/>
    </row>
    <row r="1345" spans="1:17">
      <c r="A1345" s="127" t="s">
        <v>1222</v>
      </c>
      <c r="B1345" s="128" t="s">
        <v>1877</v>
      </c>
      <c r="C1345" s="120" t="s">
        <v>1881</v>
      </c>
      <c r="D1345" s="120" t="s">
        <v>2061</v>
      </c>
      <c r="E1345" s="129">
        <v>2.1913999999999998</v>
      </c>
      <c r="F1345" s="130">
        <v>8.41</v>
      </c>
      <c r="G1345" s="131">
        <v>1</v>
      </c>
      <c r="H1345" s="130">
        <v>0.95</v>
      </c>
      <c r="I1345" s="133"/>
      <c r="K1345" s="133"/>
      <c r="M1345" s="133"/>
      <c r="O1345" s="133"/>
      <c r="Q1345" s="133"/>
    </row>
    <row r="1346" spans="1:17">
      <c r="A1346" s="127" t="s">
        <v>1223</v>
      </c>
      <c r="B1346" s="128" t="s">
        <v>1877</v>
      </c>
      <c r="C1346" s="120" t="s">
        <v>1881</v>
      </c>
      <c r="D1346" s="120" t="s">
        <v>2061</v>
      </c>
      <c r="E1346" s="129">
        <v>4.2081999999999997</v>
      </c>
      <c r="F1346" s="130">
        <v>15.38</v>
      </c>
      <c r="G1346" s="131">
        <v>1</v>
      </c>
      <c r="H1346" s="130">
        <v>0.95</v>
      </c>
      <c r="I1346" s="133"/>
      <c r="K1346" s="133"/>
      <c r="M1346" s="133"/>
      <c r="O1346" s="133"/>
      <c r="Q1346" s="133"/>
    </row>
    <row r="1347" spans="1:17">
      <c r="A1347" s="127" t="s">
        <v>1982</v>
      </c>
      <c r="B1347" s="128" t="s">
        <v>1950</v>
      </c>
      <c r="C1347" s="120" t="s">
        <v>1951</v>
      </c>
      <c r="D1347" s="120" t="s">
        <v>1951</v>
      </c>
      <c r="E1347" s="129">
        <v>0</v>
      </c>
      <c r="F1347" s="132">
        <v>0</v>
      </c>
      <c r="G1347" s="132">
        <v>0</v>
      </c>
      <c r="H1347" s="132">
        <v>0</v>
      </c>
      <c r="I1347" s="133"/>
      <c r="K1347" s="133"/>
      <c r="M1347" s="133"/>
      <c r="O1347" s="133"/>
      <c r="Q1347" s="133"/>
    </row>
    <row r="1348" spans="1:17">
      <c r="A1348" s="127" t="s">
        <v>1983</v>
      </c>
      <c r="B1348" s="128" t="s">
        <v>1889</v>
      </c>
      <c r="C1348" s="120" t="s">
        <v>1951</v>
      </c>
      <c r="D1348" s="120" t="s">
        <v>1951</v>
      </c>
      <c r="E1348" s="129">
        <v>0</v>
      </c>
      <c r="F1348" s="132">
        <v>0</v>
      </c>
      <c r="G1348" s="132">
        <v>0</v>
      </c>
      <c r="H1348" s="132">
        <v>0</v>
      </c>
      <c r="I1348" s="133"/>
      <c r="K1348" s="133"/>
      <c r="M1348" s="133"/>
      <c r="O1348" s="133"/>
      <c r="Q1348" s="133"/>
    </row>
  </sheetData>
  <sheetProtection algorithmName="SHA-512" hashValue="m9leGcLjdskN3yu3U+IMNSr7F+Jw7dfgordtxBLzcitvGJikMqk6RBLcMdKGFVq+VaUjj65VwTEwtCmsdPE/rQ==" saltValue="9gvZ1BgDYo54cCJ8dzb3zA==" spinCount="100000" sheet="1" autoFilter="0"/>
  <autoFilter ref="A10:H10" xr:uid="{00000000-0001-0000-0400-000000000000}"/>
  <pageMargins left="0.7" right="0.7" top="0.75" bottom="0.75" header="0.3" footer="0.3"/>
  <pageSetup scale="3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199"/>
  <sheetViews>
    <sheetView showGridLines="0" zoomScaleNormal="100" workbookViewId="0">
      <pane ySplit="11" topLeftCell="A12" activePane="bottomLeft" state="frozen"/>
      <selection activeCell="E10" sqref="E10:E1341"/>
      <selection pane="bottomLeft"/>
    </sheetView>
  </sheetViews>
  <sheetFormatPr defaultColWidth="9.140625" defaultRowHeight="15"/>
  <cols>
    <col min="1" max="1" width="12.28515625" style="71" bestFit="1" customWidth="1"/>
    <col min="2" max="2" width="66.7109375" style="71" bestFit="1" customWidth="1"/>
    <col min="3" max="3" width="10.85546875" style="71" bestFit="1" customWidth="1"/>
    <col min="4" max="4" width="14.5703125" style="71" bestFit="1" customWidth="1"/>
    <col min="5" max="5" width="14.42578125" style="71" bestFit="1" customWidth="1"/>
    <col min="6" max="6" width="22.7109375" style="71" bestFit="1" customWidth="1"/>
    <col min="7" max="7" width="22.7109375" style="71" customWidth="1"/>
    <col min="8" max="8" width="17.7109375" style="71" bestFit="1" customWidth="1"/>
    <col min="9" max="9" width="17.7109375" bestFit="1" customWidth="1"/>
    <col min="10" max="16384" width="9.140625" style="71"/>
  </cols>
  <sheetData>
    <row r="1" spans="1:9" ht="14.25">
      <c r="A1" s="103"/>
      <c r="B1" s="103"/>
      <c r="C1" s="103"/>
      <c r="D1" s="103"/>
      <c r="E1" s="103"/>
      <c r="F1" s="103"/>
      <c r="G1" s="103"/>
      <c r="H1" s="103"/>
      <c r="I1" s="103"/>
    </row>
    <row r="2" spans="1:9" ht="14.25">
      <c r="A2" s="103" t="s">
        <v>1901</v>
      </c>
      <c r="B2" s="103"/>
      <c r="C2" s="103"/>
      <c r="D2" s="103"/>
      <c r="E2" s="103"/>
      <c r="F2" s="103"/>
      <c r="G2" s="103"/>
      <c r="H2" s="103"/>
      <c r="I2" s="103"/>
    </row>
    <row r="3" spans="1:9" ht="14.25">
      <c r="A3" s="103" t="s">
        <v>1988</v>
      </c>
      <c r="B3" s="103"/>
      <c r="C3" s="103"/>
      <c r="D3" s="103"/>
      <c r="E3" s="103"/>
      <c r="F3" s="103"/>
      <c r="G3" s="103"/>
      <c r="H3" s="103"/>
      <c r="I3" s="103"/>
    </row>
    <row r="4" spans="1:9" ht="14.25">
      <c r="A4" s="103" t="s">
        <v>1902</v>
      </c>
      <c r="B4" s="103"/>
      <c r="C4" s="103"/>
      <c r="D4" s="103"/>
      <c r="E4" s="103"/>
      <c r="F4" s="103"/>
      <c r="G4" s="103"/>
      <c r="H4" s="103"/>
      <c r="I4" s="103"/>
    </row>
    <row r="5" spans="1:9" ht="14.25">
      <c r="A5" s="103" t="s">
        <v>1903</v>
      </c>
      <c r="B5" s="103"/>
      <c r="C5" s="103"/>
      <c r="D5" s="103"/>
      <c r="E5" s="103"/>
      <c r="F5" s="103"/>
      <c r="G5" s="103"/>
      <c r="H5" s="103"/>
      <c r="I5" s="103"/>
    </row>
    <row r="6" spans="1:9" ht="14.25">
      <c r="A6" s="103" t="s">
        <v>1904</v>
      </c>
      <c r="B6" s="103"/>
      <c r="C6" s="103"/>
      <c r="D6" s="103"/>
      <c r="E6" s="103"/>
      <c r="F6" s="103"/>
      <c r="G6" s="103"/>
      <c r="H6" s="103"/>
      <c r="I6" s="103"/>
    </row>
    <row r="7" spans="1:9" ht="14.25">
      <c r="A7" s="103" t="s">
        <v>1905</v>
      </c>
      <c r="B7" s="103"/>
      <c r="C7" s="103"/>
      <c r="D7" s="103"/>
      <c r="E7" s="103"/>
      <c r="F7" s="103"/>
      <c r="G7" s="103"/>
      <c r="H7" s="103"/>
      <c r="I7" s="103"/>
    </row>
    <row r="8" spans="1:9" ht="14.25">
      <c r="A8" s="103" t="s">
        <v>1984</v>
      </c>
      <c r="B8" s="103"/>
      <c r="C8" s="103"/>
      <c r="D8" s="103"/>
      <c r="E8" s="103"/>
      <c r="F8" s="103"/>
      <c r="G8" s="103"/>
      <c r="H8" s="103"/>
      <c r="I8" s="103"/>
    </row>
    <row r="9" spans="1:9" ht="14.25">
      <c r="A9" s="124"/>
      <c r="B9" s="103"/>
      <c r="C9" s="103"/>
      <c r="D9" s="103"/>
      <c r="E9" s="103"/>
      <c r="F9" s="103"/>
      <c r="G9" s="103"/>
      <c r="H9" s="103"/>
      <c r="I9" s="103"/>
    </row>
    <row r="10" spans="1:9" ht="14.25">
      <c r="A10" s="103"/>
      <c r="B10" s="103"/>
      <c r="C10" s="103"/>
      <c r="D10" s="103"/>
      <c r="E10" s="103"/>
      <c r="F10" s="103"/>
      <c r="G10" s="103"/>
      <c r="H10" s="103"/>
      <c r="I10" s="103"/>
    </row>
    <row r="11" spans="1:9" ht="45">
      <c r="A11" s="110" t="s">
        <v>1578</v>
      </c>
      <c r="B11" s="113" t="s">
        <v>1579</v>
      </c>
      <c r="C11" s="113" t="s">
        <v>1224</v>
      </c>
      <c r="D11" s="111" t="s">
        <v>1580</v>
      </c>
      <c r="E11" s="118" t="s">
        <v>1581</v>
      </c>
      <c r="F11" s="134" t="s">
        <v>1994</v>
      </c>
      <c r="G11" s="119" t="s">
        <v>1582</v>
      </c>
      <c r="H11" s="114" t="s">
        <v>1583</v>
      </c>
      <c r="I11" s="114" t="s">
        <v>1952</v>
      </c>
    </row>
    <row r="12" spans="1:9" ht="14.25">
      <c r="A12" s="120">
        <v>11000500</v>
      </c>
      <c r="B12" s="120" t="s">
        <v>2005</v>
      </c>
      <c r="C12" s="120" t="s">
        <v>1225</v>
      </c>
      <c r="D12" s="120" t="s">
        <v>1231</v>
      </c>
      <c r="E12" s="121">
        <v>7442.54</v>
      </c>
      <c r="F12" s="122">
        <v>0.65580000000000005</v>
      </c>
      <c r="G12" s="123">
        <v>300</v>
      </c>
      <c r="H12" s="126">
        <v>1</v>
      </c>
      <c r="I12" s="126">
        <v>1</v>
      </c>
    </row>
    <row r="13" spans="1:9" ht="14.25">
      <c r="A13" s="120">
        <v>11007600</v>
      </c>
      <c r="B13" s="120" t="s">
        <v>1319</v>
      </c>
      <c r="C13" s="120" t="s">
        <v>1225</v>
      </c>
      <c r="D13" s="120" t="s">
        <v>1231</v>
      </c>
      <c r="E13" s="121">
        <v>13928.92</v>
      </c>
      <c r="F13" s="122">
        <v>0.60709999999999997</v>
      </c>
      <c r="G13" s="123">
        <v>300</v>
      </c>
      <c r="H13" s="126">
        <v>1</v>
      </c>
      <c r="I13" s="126">
        <v>1</v>
      </c>
    </row>
    <row r="14" spans="1:9" ht="14.25">
      <c r="A14" s="120">
        <v>11013700</v>
      </c>
      <c r="B14" s="120" t="s">
        <v>1587</v>
      </c>
      <c r="C14" s="120" t="s">
        <v>1225</v>
      </c>
      <c r="D14" s="120" t="s">
        <v>1320</v>
      </c>
      <c r="E14" s="121">
        <v>7675.39</v>
      </c>
      <c r="F14" s="122">
        <v>0.32200000000000001</v>
      </c>
      <c r="G14" s="123">
        <v>46587</v>
      </c>
      <c r="H14" s="126">
        <v>1</v>
      </c>
      <c r="I14" s="126">
        <v>1.8</v>
      </c>
    </row>
    <row r="15" spans="1:9" ht="14.25">
      <c r="A15" s="120">
        <v>11012400</v>
      </c>
      <c r="B15" s="120" t="s">
        <v>1588</v>
      </c>
      <c r="C15" s="120" t="s">
        <v>1225</v>
      </c>
      <c r="D15" s="120" t="s">
        <v>1320</v>
      </c>
      <c r="E15" s="121">
        <v>7224.74</v>
      </c>
      <c r="F15" s="122">
        <v>0.44900000000000001</v>
      </c>
      <c r="G15" s="123">
        <v>46587</v>
      </c>
      <c r="H15" s="126">
        <v>1</v>
      </c>
      <c r="I15" s="126">
        <v>1.8</v>
      </c>
    </row>
    <row r="16" spans="1:9" ht="14.25">
      <c r="A16" s="120">
        <v>11015300</v>
      </c>
      <c r="B16" s="120" t="s">
        <v>1585</v>
      </c>
      <c r="C16" s="120" t="s">
        <v>1225</v>
      </c>
      <c r="D16" s="120" t="s">
        <v>1231</v>
      </c>
      <c r="E16" s="121">
        <v>8820.4599999999991</v>
      </c>
      <c r="F16" s="122">
        <v>1</v>
      </c>
      <c r="G16" s="123">
        <v>300</v>
      </c>
      <c r="H16" s="126">
        <v>1</v>
      </c>
      <c r="I16" s="126">
        <v>1</v>
      </c>
    </row>
    <row r="17" spans="1:9" ht="14.25">
      <c r="A17" s="120">
        <v>100197969</v>
      </c>
      <c r="B17" s="120" t="s">
        <v>1589</v>
      </c>
      <c r="C17" s="120" t="s">
        <v>1225</v>
      </c>
      <c r="D17" s="120" t="s">
        <v>1320</v>
      </c>
      <c r="E17" s="121">
        <v>7224.74</v>
      </c>
      <c r="F17" s="122">
        <v>0.25700000000000001</v>
      </c>
      <c r="G17" s="123">
        <v>46587</v>
      </c>
      <c r="H17" s="126">
        <v>1</v>
      </c>
      <c r="I17" s="126">
        <v>1.8</v>
      </c>
    </row>
    <row r="18" spans="1:9" ht="14.25">
      <c r="A18" s="120">
        <v>11010300</v>
      </c>
      <c r="B18" s="120" t="s">
        <v>1953</v>
      </c>
      <c r="C18" s="120" t="s">
        <v>1225</v>
      </c>
      <c r="D18" s="120" t="s">
        <v>1320</v>
      </c>
      <c r="E18" s="121">
        <v>7702.5</v>
      </c>
      <c r="F18" s="122">
        <v>0.27200000000000002</v>
      </c>
      <c r="G18" s="123">
        <v>46587</v>
      </c>
      <c r="H18" s="126">
        <v>1</v>
      </c>
      <c r="I18" s="126">
        <v>1</v>
      </c>
    </row>
    <row r="19" spans="1:9" ht="14.25">
      <c r="A19" s="120">
        <v>11006700</v>
      </c>
      <c r="B19" s="120" t="s">
        <v>1954</v>
      </c>
      <c r="C19" s="120" t="s">
        <v>1225</v>
      </c>
      <c r="D19" s="120" t="s">
        <v>1320</v>
      </c>
      <c r="E19" s="121">
        <v>7200.99</v>
      </c>
      <c r="F19" s="122">
        <v>0.41199999999999998</v>
      </c>
      <c r="G19" s="123">
        <v>46587</v>
      </c>
      <c r="H19" s="126">
        <v>1</v>
      </c>
      <c r="I19" s="126">
        <v>1.8</v>
      </c>
    </row>
    <row r="20" spans="1:9" ht="14.25">
      <c r="A20" s="120">
        <v>100099167</v>
      </c>
      <c r="B20" s="120" t="s">
        <v>1465</v>
      </c>
      <c r="C20" s="120" t="s">
        <v>1225</v>
      </c>
      <c r="D20" s="120" t="s">
        <v>1320</v>
      </c>
      <c r="E20" s="121">
        <v>7191.81</v>
      </c>
      <c r="F20" s="122">
        <v>0.41199999999999998</v>
      </c>
      <c r="G20" s="123">
        <v>46587</v>
      </c>
      <c r="H20" s="126">
        <v>1</v>
      </c>
      <c r="I20" s="126">
        <v>1.8</v>
      </c>
    </row>
    <row r="21" spans="1:9" ht="14.25">
      <c r="A21" s="120">
        <v>11020000</v>
      </c>
      <c r="B21" s="120" t="s">
        <v>1911</v>
      </c>
      <c r="C21" s="120" t="s">
        <v>1225</v>
      </c>
      <c r="D21" s="120" t="s">
        <v>1912</v>
      </c>
      <c r="E21" s="121">
        <v>2463.9</v>
      </c>
      <c r="F21" s="122" t="s">
        <v>1890</v>
      </c>
      <c r="G21" s="123" t="s">
        <v>1890</v>
      </c>
      <c r="H21" s="126" t="s">
        <v>1890</v>
      </c>
      <c r="I21" s="126">
        <v>1</v>
      </c>
    </row>
    <row r="22" spans="1:9" ht="14.25">
      <c r="A22" s="120">
        <v>11019400</v>
      </c>
      <c r="B22" s="120" t="s">
        <v>1590</v>
      </c>
      <c r="C22" s="120" t="s">
        <v>1225</v>
      </c>
      <c r="D22" s="120" t="s">
        <v>1320</v>
      </c>
      <c r="E22" s="121">
        <v>7429.49</v>
      </c>
      <c r="F22" s="122">
        <v>0.32300000000000001</v>
      </c>
      <c r="G22" s="123">
        <v>46587</v>
      </c>
      <c r="H22" s="126">
        <v>1</v>
      </c>
      <c r="I22" s="126">
        <v>1</v>
      </c>
    </row>
    <row r="23" spans="1:9" ht="14.25">
      <c r="A23" s="120">
        <v>11017100</v>
      </c>
      <c r="B23" s="120" t="s">
        <v>1591</v>
      </c>
      <c r="C23" s="120" t="s">
        <v>1225</v>
      </c>
      <c r="D23" s="120" t="s">
        <v>1320</v>
      </c>
      <c r="E23" s="121">
        <v>7428.71</v>
      </c>
      <c r="F23" s="122">
        <v>0.32300000000000001</v>
      </c>
      <c r="G23" s="123">
        <v>46587</v>
      </c>
      <c r="H23" s="126">
        <v>1</v>
      </c>
      <c r="I23" s="126">
        <v>1</v>
      </c>
    </row>
    <row r="24" spans="1:9" ht="14.25">
      <c r="A24" s="120">
        <v>100079350</v>
      </c>
      <c r="B24" s="120" t="s">
        <v>1466</v>
      </c>
      <c r="C24" s="120" t="s">
        <v>1225</v>
      </c>
      <c r="D24" s="120" t="s">
        <v>1320</v>
      </c>
      <c r="E24" s="121">
        <v>7427.26</v>
      </c>
      <c r="F24" s="122">
        <v>0.32300000000000001</v>
      </c>
      <c r="G24" s="123">
        <v>46587</v>
      </c>
      <c r="H24" s="126">
        <v>1</v>
      </c>
      <c r="I24" s="126">
        <v>1</v>
      </c>
    </row>
    <row r="25" spans="1:9" ht="14.25">
      <c r="A25" s="120">
        <v>100197924</v>
      </c>
      <c r="B25" s="120" t="s">
        <v>2006</v>
      </c>
      <c r="C25" s="120" t="s">
        <v>1225</v>
      </c>
      <c r="D25" s="120" t="s">
        <v>1320</v>
      </c>
      <c r="E25" s="121">
        <v>7224.74</v>
      </c>
      <c r="F25" s="122">
        <v>0.92700000000000005</v>
      </c>
      <c r="G25" s="123">
        <v>46587</v>
      </c>
      <c r="H25" s="126">
        <v>1</v>
      </c>
      <c r="I25" s="126">
        <v>1</v>
      </c>
    </row>
    <row r="26" spans="1:9" ht="14.25">
      <c r="A26" s="120">
        <v>100197953</v>
      </c>
      <c r="B26" s="120" t="s">
        <v>2007</v>
      </c>
      <c r="C26" s="120" t="s">
        <v>1225</v>
      </c>
      <c r="D26" s="120" t="s">
        <v>1320</v>
      </c>
      <c r="E26" s="121">
        <v>7224.74</v>
      </c>
      <c r="F26" s="122">
        <v>0.92700000000000005</v>
      </c>
      <c r="G26" s="123">
        <v>46587</v>
      </c>
      <c r="H26" s="126">
        <v>1</v>
      </c>
      <c r="I26" s="126">
        <v>1</v>
      </c>
    </row>
    <row r="27" spans="1:9" ht="14.25">
      <c r="A27" s="120">
        <v>100197944</v>
      </c>
      <c r="B27" s="120" t="s">
        <v>2008</v>
      </c>
      <c r="C27" s="120" t="s">
        <v>1225</v>
      </c>
      <c r="D27" s="120" t="s">
        <v>1320</v>
      </c>
      <c r="E27" s="121">
        <v>7224.74</v>
      </c>
      <c r="F27" s="122">
        <v>0.92700000000000005</v>
      </c>
      <c r="G27" s="123">
        <v>46587</v>
      </c>
      <c r="H27" s="126">
        <v>1</v>
      </c>
      <c r="I27" s="126">
        <v>1</v>
      </c>
    </row>
    <row r="28" spans="1:9" ht="14.25">
      <c r="A28" s="120">
        <v>11009500</v>
      </c>
      <c r="B28" s="120" t="s">
        <v>2009</v>
      </c>
      <c r="C28" s="120" t="s">
        <v>1225</v>
      </c>
      <c r="D28" s="120" t="s">
        <v>1320</v>
      </c>
      <c r="E28" s="121">
        <v>7409.32</v>
      </c>
      <c r="F28" s="122">
        <v>0.48599999999999999</v>
      </c>
      <c r="G28" s="123">
        <v>46587</v>
      </c>
      <c r="H28" s="126">
        <v>1</v>
      </c>
      <c r="I28" s="126">
        <v>1</v>
      </c>
    </row>
    <row r="29" spans="1:9" ht="14.25">
      <c r="A29" s="120">
        <v>11018900</v>
      </c>
      <c r="B29" s="120" t="s">
        <v>1884</v>
      </c>
      <c r="C29" s="120" t="s">
        <v>1225</v>
      </c>
      <c r="D29" s="120" t="s">
        <v>1231</v>
      </c>
      <c r="E29" s="121">
        <v>11068.82</v>
      </c>
      <c r="F29" s="122">
        <v>0.4793</v>
      </c>
      <c r="G29" s="123">
        <v>300</v>
      </c>
      <c r="H29" s="126">
        <v>1</v>
      </c>
      <c r="I29" s="126">
        <v>1</v>
      </c>
    </row>
    <row r="30" spans="1:9" ht="14.25">
      <c r="A30" s="120">
        <v>11013300</v>
      </c>
      <c r="B30" s="120" t="s">
        <v>2010</v>
      </c>
      <c r="C30" s="120" t="s">
        <v>1225</v>
      </c>
      <c r="D30" s="120" t="s">
        <v>1320</v>
      </c>
      <c r="E30" s="121">
        <v>7091.85</v>
      </c>
      <c r="F30" s="122">
        <v>0.65100000000000002</v>
      </c>
      <c r="G30" s="123">
        <v>46587</v>
      </c>
      <c r="H30" s="126">
        <v>1</v>
      </c>
      <c r="I30" s="126">
        <v>1</v>
      </c>
    </row>
    <row r="31" spans="1:9" ht="14.25">
      <c r="A31" s="120">
        <v>11018100</v>
      </c>
      <c r="B31" s="120" t="s">
        <v>1321</v>
      </c>
      <c r="C31" s="120" t="s">
        <v>1225</v>
      </c>
      <c r="D31" s="120" t="s">
        <v>1231</v>
      </c>
      <c r="E31" s="121">
        <v>15004.77</v>
      </c>
      <c r="F31" s="122">
        <v>0.53910000000000002</v>
      </c>
      <c r="G31" s="123">
        <v>300</v>
      </c>
      <c r="H31" s="126">
        <v>1</v>
      </c>
      <c r="I31" s="126">
        <v>1</v>
      </c>
    </row>
    <row r="32" spans="1:9" ht="14.25">
      <c r="A32" s="120">
        <v>11006400</v>
      </c>
      <c r="B32" s="120" t="s">
        <v>1885</v>
      </c>
      <c r="C32" s="120" t="s">
        <v>1225</v>
      </c>
      <c r="D32" s="120" t="s">
        <v>1231</v>
      </c>
      <c r="E32" s="121">
        <v>11246.37</v>
      </c>
      <c r="F32" s="122">
        <v>0.41749999999999998</v>
      </c>
      <c r="G32" s="123">
        <v>300</v>
      </c>
      <c r="H32" s="126">
        <v>1</v>
      </c>
      <c r="I32" s="126">
        <v>1</v>
      </c>
    </row>
    <row r="33" spans="1:9" ht="14.25">
      <c r="A33" s="120">
        <v>11007300</v>
      </c>
      <c r="B33" s="120" t="s">
        <v>2011</v>
      </c>
      <c r="C33" s="120" t="s">
        <v>1225</v>
      </c>
      <c r="D33" s="120" t="s">
        <v>1231</v>
      </c>
      <c r="E33" s="121">
        <v>12015.43</v>
      </c>
      <c r="F33" s="122">
        <v>0.56000000000000005</v>
      </c>
      <c r="G33" s="123">
        <v>300</v>
      </c>
      <c r="H33" s="126">
        <v>1</v>
      </c>
      <c r="I33" s="126">
        <v>1</v>
      </c>
    </row>
    <row r="34" spans="1:9" ht="14.25">
      <c r="A34" s="120">
        <v>100095321</v>
      </c>
      <c r="B34" s="120" t="s">
        <v>1955</v>
      </c>
      <c r="C34" s="120" t="s">
        <v>1225</v>
      </c>
      <c r="D34" s="120" t="s">
        <v>1320</v>
      </c>
      <c r="E34" s="121">
        <v>7117.37</v>
      </c>
      <c r="F34" s="122">
        <v>0.34300000000000003</v>
      </c>
      <c r="G34" s="123">
        <v>46587</v>
      </c>
      <c r="H34" s="126">
        <v>1</v>
      </c>
      <c r="I34" s="126">
        <v>1</v>
      </c>
    </row>
    <row r="35" spans="1:9" ht="14.25">
      <c r="A35" s="120">
        <v>11000700</v>
      </c>
      <c r="B35" s="120" t="s">
        <v>2012</v>
      </c>
      <c r="C35" s="120" t="s">
        <v>1225</v>
      </c>
      <c r="D35" s="120" t="s">
        <v>1320</v>
      </c>
      <c r="E35" s="121">
        <v>7112.98</v>
      </c>
      <c r="F35" s="122">
        <v>0.32</v>
      </c>
      <c r="G35" s="123">
        <v>46587</v>
      </c>
      <c r="H35" s="126">
        <v>1</v>
      </c>
      <c r="I35" s="126">
        <v>1.8</v>
      </c>
    </row>
    <row r="36" spans="1:9" ht="14.25">
      <c r="A36" s="120">
        <v>11008800</v>
      </c>
      <c r="B36" s="120" t="s">
        <v>1886</v>
      </c>
      <c r="C36" s="120" t="s">
        <v>1225</v>
      </c>
      <c r="D36" s="120" t="s">
        <v>1320</v>
      </c>
      <c r="E36" s="121">
        <v>7091.85</v>
      </c>
      <c r="F36" s="122">
        <v>0.32200000000000001</v>
      </c>
      <c r="G36" s="123">
        <v>46587</v>
      </c>
      <c r="H36" s="126">
        <v>1</v>
      </c>
      <c r="I36" s="126">
        <v>1</v>
      </c>
    </row>
    <row r="37" spans="1:9" ht="14.25">
      <c r="A37" s="120">
        <v>11006500</v>
      </c>
      <c r="B37" s="120" t="s">
        <v>2013</v>
      </c>
      <c r="C37" s="120" t="s">
        <v>1225</v>
      </c>
      <c r="D37" s="120" t="s">
        <v>1231</v>
      </c>
      <c r="E37" s="121">
        <v>19769.169999999998</v>
      </c>
      <c r="F37" s="122">
        <v>0.74760000000000004</v>
      </c>
      <c r="G37" s="123">
        <v>300</v>
      </c>
      <c r="H37" s="126">
        <v>1</v>
      </c>
      <c r="I37" s="126">
        <v>1</v>
      </c>
    </row>
    <row r="38" spans="1:9" ht="14.25">
      <c r="A38" s="120">
        <v>11006100</v>
      </c>
      <c r="B38" s="120" t="s">
        <v>2014</v>
      </c>
      <c r="C38" s="120" t="s">
        <v>1225</v>
      </c>
      <c r="D38" s="120" t="s">
        <v>1320</v>
      </c>
      <c r="E38" s="121">
        <v>7091.85</v>
      </c>
      <c r="F38" s="122">
        <v>0.40699999999999997</v>
      </c>
      <c r="G38" s="123">
        <v>46587</v>
      </c>
      <c r="H38" s="126">
        <v>1</v>
      </c>
      <c r="I38" s="126">
        <v>1.8</v>
      </c>
    </row>
    <row r="39" spans="1:9" ht="14.25">
      <c r="A39" s="120">
        <v>11000800</v>
      </c>
      <c r="B39" s="120" t="s">
        <v>2015</v>
      </c>
      <c r="C39" s="120" t="s">
        <v>1225</v>
      </c>
      <c r="D39" s="120" t="s">
        <v>1231</v>
      </c>
      <c r="E39" s="121">
        <v>14711.14</v>
      </c>
      <c r="F39" s="122">
        <v>0.69830000000000003</v>
      </c>
      <c r="G39" s="123">
        <v>300</v>
      </c>
      <c r="H39" s="126">
        <v>1</v>
      </c>
      <c r="I39" s="126">
        <v>1</v>
      </c>
    </row>
    <row r="40" spans="1:9" ht="14.25">
      <c r="A40" s="120">
        <v>11008500</v>
      </c>
      <c r="B40" s="120" t="s">
        <v>1322</v>
      </c>
      <c r="C40" s="120" t="s">
        <v>1225</v>
      </c>
      <c r="D40" s="120" t="s">
        <v>1320</v>
      </c>
      <c r="E40" s="121">
        <v>7144.71</v>
      </c>
      <c r="F40" s="122">
        <v>0.34300000000000003</v>
      </c>
      <c r="G40" s="123">
        <v>46587</v>
      </c>
      <c r="H40" s="126">
        <v>1</v>
      </c>
      <c r="I40" s="126">
        <v>1</v>
      </c>
    </row>
    <row r="41" spans="1:9" ht="14.25">
      <c r="A41" s="120">
        <v>11023500</v>
      </c>
      <c r="B41" s="120" t="s">
        <v>1323</v>
      </c>
      <c r="C41" s="120" t="s">
        <v>1225</v>
      </c>
      <c r="D41" s="120" t="s">
        <v>1320</v>
      </c>
      <c r="E41" s="121">
        <v>7137.53</v>
      </c>
      <c r="F41" s="122">
        <v>0.32300000000000001</v>
      </c>
      <c r="G41" s="123">
        <v>46587</v>
      </c>
      <c r="H41" s="126">
        <v>1</v>
      </c>
      <c r="I41" s="126">
        <v>1</v>
      </c>
    </row>
    <row r="42" spans="1:9" ht="14.25">
      <c r="A42" s="120">
        <v>11021600</v>
      </c>
      <c r="B42" s="120" t="s">
        <v>1324</v>
      </c>
      <c r="C42" s="120" t="s">
        <v>1225</v>
      </c>
      <c r="D42" s="120" t="s">
        <v>1320</v>
      </c>
      <c r="E42" s="121">
        <v>7527.41</v>
      </c>
      <c r="F42" s="122">
        <v>0.29699999999999999</v>
      </c>
      <c r="G42" s="123">
        <v>46587</v>
      </c>
      <c r="H42" s="126">
        <v>1</v>
      </c>
      <c r="I42" s="126">
        <v>1</v>
      </c>
    </row>
    <row r="43" spans="1:9" ht="14.25">
      <c r="A43" s="120">
        <v>100091842</v>
      </c>
      <c r="B43" s="120" t="s">
        <v>1592</v>
      </c>
      <c r="C43" s="120" t="s">
        <v>1225</v>
      </c>
      <c r="D43" s="120" t="s">
        <v>1320</v>
      </c>
      <c r="E43" s="121">
        <v>7125.99</v>
      </c>
      <c r="F43" s="122">
        <v>0.33800000000000002</v>
      </c>
      <c r="G43" s="123">
        <v>46587</v>
      </c>
      <c r="H43" s="126">
        <v>1</v>
      </c>
      <c r="I43" s="126">
        <v>1</v>
      </c>
    </row>
    <row r="44" spans="1:9" ht="14.25">
      <c r="A44" s="120">
        <v>100275282</v>
      </c>
      <c r="B44" s="120" t="s">
        <v>1990</v>
      </c>
      <c r="C44" s="120" t="s">
        <v>1225</v>
      </c>
      <c r="D44" s="120" t="s">
        <v>1320</v>
      </c>
      <c r="E44" s="121">
        <v>7137.53</v>
      </c>
      <c r="F44" s="122">
        <v>0.33600000000000002</v>
      </c>
      <c r="G44" s="123">
        <v>46587</v>
      </c>
      <c r="H44" s="126">
        <v>1</v>
      </c>
      <c r="I44" s="126">
        <v>1</v>
      </c>
    </row>
    <row r="45" spans="1:9" ht="14.25">
      <c r="A45" s="120">
        <v>100013538</v>
      </c>
      <c r="B45" s="120" t="s">
        <v>1956</v>
      </c>
      <c r="C45" s="120" t="s">
        <v>1225</v>
      </c>
      <c r="D45" s="120" t="s">
        <v>1320</v>
      </c>
      <c r="E45" s="121">
        <v>7253.9</v>
      </c>
      <c r="F45" s="122">
        <v>0.253</v>
      </c>
      <c r="G45" s="123">
        <v>46587</v>
      </c>
      <c r="H45" s="126">
        <v>1</v>
      </c>
      <c r="I45" s="126">
        <v>1</v>
      </c>
    </row>
    <row r="46" spans="1:9" ht="14.25">
      <c r="A46" s="120">
        <v>11022500</v>
      </c>
      <c r="B46" s="120" t="s">
        <v>1325</v>
      </c>
      <c r="C46" s="120" t="s">
        <v>1225</v>
      </c>
      <c r="D46" s="120" t="s">
        <v>1320</v>
      </c>
      <c r="E46" s="121">
        <v>7472.23</v>
      </c>
      <c r="F46" s="122">
        <v>0.30099999999999999</v>
      </c>
      <c r="G46" s="123">
        <v>46587</v>
      </c>
      <c r="H46" s="126">
        <v>1</v>
      </c>
      <c r="I46" s="126">
        <v>1</v>
      </c>
    </row>
    <row r="47" spans="1:9" ht="14.25">
      <c r="A47" s="120">
        <v>100190675</v>
      </c>
      <c r="B47" s="120" t="s">
        <v>1898</v>
      </c>
      <c r="C47" s="120" t="s">
        <v>1225</v>
      </c>
      <c r="D47" s="120" t="s">
        <v>1320</v>
      </c>
      <c r="E47" s="121">
        <v>7472.07</v>
      </c>
      <c r="F47" s="122">
        <v>0.30099999999999999</v>
      </c>
      <c r="G47" s="123">
        <v>46587</v>
      </c>
      <c r="H47" s="126">
        <v>1</v>
      </c>
      <c r="I47" s="126">
        <v>1</v>
      </c>
    </row>
    <row r="48" spans="1:9" ht="14.25">
      <c r="A48" s="120">
        <v>100009852</v>
      </c>
      <c r="B48" s="120" t="s">
        <v>1957</v>
      </c>
      <c r="C48" s="120" t="s">
        <v>1225</v>
      </c>
      <c r="D48" s="120" t="s">
        <v>1320</v>
      </c>
      <c r="E48" s="121">
        <v>7231.2</v>
      </c>
      <c r="F48" s="122">
        <v>0.33500000000000002</v>
      </c>
      <c r="G48" s="123">
        <v>46587</v>
      </c>
      <c r="H48" s="126">
        <v>1</v>
      </c>
      <c r="I48" s="126">
        <v>1</v>
      </c>
    </row>
    <row r="49" spans="1:9" ht="14.25">
      <c r="A49" s="120">
        <v>11008900</v>
      </c>
      <c r="B49" s="120" t="s">
        <v>1326</v>
      </c>
      <c r="C49" s="120" t="s">
        <v>1225</v>
      </c>
      <c r="D49" s="120" t="s">
        <v>1320</v>
      </c>
      <c r="E49" s="121">
        <v>7103.84</v>
      </c>
      <c r="F49" s="122">
        <v>0.34100000000000003</v>
      </c>
      <c r="G49" s="123">
        <v>46587</v>
      </c>
      <c r="H49" s="126">
        <v>1</v>
      </c>
      <c r="I49" s="126">
        <v>1</v>
      </c>
    </row>
    <row r="50" spans="1:9" ht="14.25">
      <c r="A50" s="120">
        <v>11024300</v>
      </c>
      <c r="B50" s="120" t="s">
        <v>1958</v>
      </c>
      <c r="C50" s="120" t="s">
        <v>1225</v>
      </c>
      <c r="D50" s="120" t="s">
        <v>1320</v>
      </c>
      <c r="E50" s="121">
        <v>7137.53</v>
      </c>
      <c r="F50" s="122">
        <v>0.33600000000000002</v>
      </c>
      <c r="G50" s="123">
        <v>46587</v>
      </c>
      <c r="H50" s="126">
        <v>1</v>
      </c>
      <c r="I50" s="126">
        <v>1</v>
      </c>
    </row>
    <row r="51" spans="1:9" ht="14.25">
      <c r="A51" s="120">
        <v>11009200</v>
      </c>
      <c r="B51" s="120" t="s">
        <v>1959</v>
      </c>
      <c r="C51" s="120" t="s">
        <v>1225</v>
      </c>
      <c r="D51" s="120" t="s">
        <v>1320</v>
      </c>
      <c r="E51" s="121">
        <v>7231.2</v>
      </c>
      <c r="F51" s="122">
        <v>0.308</v>
      </c>
      <c r="G51" s="123">
        <v>46587</v>
      </c>
      <c r="H51" s="126">
        <v>1</v>
      </c>
      <c r="I51" s="126">
        <v>1</v>
      </c>
    </row>
    <row r="52" spans="1:9" ht="14.25">
      <c r="A52" s="120">
        <v>100203316</v>
      </c>
      <c r="B52" s="120" t="s">
        <v>2016</v>
      </c>
      <c r="C52" s="120" t="s">
        <v>1225</v>
      </c>
      <c r="D52" s="120" t="s">
        <v>1320</v>
      </c>
      <c r="E52" s="121">
        <v>7224.74</v>
      </c>
      <c r="F52" s="122">
        <v>0.33700000000000002</v>
      </c>
      <c r="G52" s="123">
        <v>46587</v>
      </c>
      <c r="H52" s="126">
        <v>1</v>
      </c>
      <c r="I52" s="126">
        <v>1.8</v>
      </c>
    </row>
    <row r="53" spans="1:9" ht="14.25">
      <c r="A53" s="120">
        <v>11010900</v>
      </c>
      <c r="B53" s="120" t="s">
        <v>1327</v>
      </c>
      <c r="C53" s="120" t="s">
        <v>1225</v>
      </c>
      <c r="D53" s="120" t="s">
        <v>1320</v>
      </c>
      <c r="E53" s="121">
        <v>7468.7</v>
      </c>
      <c r="F53" s="122">
        <v>0.316</v>
      </c>
      <c r="G53" s="123">
        <v>46587</v>
      </c>
      <c r="H53" s="126">
        <v>1</v>
      </c>
      <c r="I53" s="126">
        <v>1</v>
      </c>
    </row>
    <row r="54" spans="1:9" ht="14.25">
      <c r="A54" s="120" t="s">
        <v>2004</v>
      </c>
      <c r="B54" s="120" t="s">
        <v>1913</v>
      </c>
      <c r="C54" s="120" t="s">
        <v>1225</v>
      </c>
      <c r="D54" s="120" t="s">
        <v>1914</v>
      </c>
      <c r="E54" s="121">
        <v>1300.3399999999999</v>
      </c>
      <c r="F54" s="122" t="s">
        <v>1890</v>
      </c>
      <c r="G54" s="123" t="s">
        <v>1890</v>
      </c>
      <c r="H54" s="126" t="s">
        <v>1890</v>
      </c>
      <c r="I54" s="126">
        <v>1</v>
      </c>
    </row>
    <row r="55" spans="1:9" ht="14.25">
      <c r="A55" s="120">
        <v>11020400</v>
      </c>
      <c r="B55" s="120" t="s">
        <v>1593</v>
      </c>
      <c r="C55" s="120" t="s">
        <v>1225</v>
      </c>
      <c r="D55" s="120" t="s">
        <v>1320</v>
      </c>
      <c r="E55" s="121">
        <v>7809.36</v>
      </c>
      <c r="F55" s="122">
        <v>0.217</v>
      </c>
      <c r="G55" s="123">
        <v>46587</v>
      </c>
      <c r="H55" s="126">
        <v>1</v>
      </c>
      <c r="I55" s="126">
        <v>1</v>
      </c>
    </row>
    <row r="56" spans="1:9" ht="14.25">
      <c r="A56" s="120">
        <v>11017200</v>
      </c>
      <c r="B56" s="120" t="s">
        <v>1960</v>
      </c>
      <c r="C56" s="120" t="s">
        <v>1225</v>
      </c>
      <c r="D56" s="120" t="s">
        <v>1320</v>
      </c>
      <c r="E56" s="121">
        <v>7866.27</v>
      </c>
      <c r="F56" s="122">
        <v>0.217</v>
      </c>
      <c r="G56" s="123">
        <v>46587</v>
      </c>
      <c r="H56" s="126">
        <v>1</v>
      </c>
      <c r="I56" s="126">
        <v>1</v>
      </c>
    </row>
    <row r="57" spans="1:9" ht="14.25">
      <c r="A57" s="120">
        <v>100061838</v>
      </c>
      <c r="B57" s="120" t="s">
        <v>1594</v>
      </c>
      <c r="C57" s="120" t="s">
        <v>1225</v>
      </c>
      <c r="D57" s="120" t="s">
        <v>1320</v>
      </c>
      <c r="E57" s="121">
        <v>7796.88</v>
      </c>
      <c r="F57" s="122">
        <v>0.217</v>
      </c>
      <c r="G57" s="123">
        <v>46587</v>
      </c>
      <c r="H57" s="126">
        <v>1</v>
      </c>
      <c r="I57" s="126">
        <v>1</v>
      </c>
    </row>
    <row r="58" spans="1:9" ht="14.25">
      <c r="A58" s="120">
        <v>11017300</v>
      </c>
      <c r="B58" s="120" t="s">
        <v>1961</v>
      </c>
      <c r="C58" s="120" t="s">
        <v>1225</v>
      </c>
      <c r="D58" s="120" t="s">
        <v>1320</v>
      </c>
      <c r="E58" s="121">
        <v>7238.23</v>
      </c>
      <c r="F58" s="122">
        <v>0.251</v>
      </c>
      <c r="G58" s="123">
        <v>46587</v>
      </c>
      <c r="H58" s="126">
        <v>1</v>
      </c>
      <c r="I58" s="126">
        <v>1</v>
      </c>
    </row>
    <row r="59" spans="1:9" ht="14.25">
      <c r="A59" s="120">
        <v>11024600</v>
      </c>
      <c r="B59" s="120" t="s">
        <v>1599</v>
      </c>
      <c r="C59" s="120" t="s">
        <v>1225</v>
      </c>
      <c r="D59" s="120" t="s">
        <v>1231</v>
      </c>
      <c r="E59" s="121">
        <v>10714.55</v>
      </c>
      <c r="F59" s="122">
        <v>0.53459999999999996</v>
      </c>
      <c r="G59" s="123">
        <v>300</v>
      </c>
      <c r="H59" s="126">
        <v>1</v>
      </c>
      <c r="I59" s="126">
        <v>1</v>
      </c>
    </row>
    <row r="60" spans="1:9" ht="14.25">
      <c r="A60" s="120">
        <v>11010200</v>
      </c>
      <c r="B60" s="120" t="s">
        <v>1328</v>
      </c>
      <c r="C60" s="120" t="s">
        <v>1225</v>
      </c>
      <c r="D60" s="120" t="s">
        <v>1320</v>
      </c>
      <c r="E60" s="121">
        <v>7129.22</v>
      </c>
      <c r="F60" s="122">
        <v>0.41699999999999998</v>
      </c>
      <c r="G60" s="123">
        <v>46587</v>
      </c>
      <c r="H60" s="126">
        <v>1</v>
      </c>
      <c r="I60" s="126">
        <v>1</v>
      </c>
    </row>
    <row r="61" spans="1:9" ht="14.25">
      <c r="A61" s="120">
        <v>10065900</v>
      </c>
      <c r="B61" s="120" t="s">
        <v>1915</v>
      </c>
      <c r="C61" s="120" t="s">
        <v>1225</v>
      </c>
      <c r="D61" s="120" t="s">
        <v>1914</v>
      </c>
      <c r="E61" s="121">
        <v>1427.71</v>
      </c>
      <c r="F61" s="122" t="s">
        <v>1890</v>
      </c>
      <c r="G61" s="123" t="s">
        <v>1890</v>
      </c>
      <c r="H61" s="126" t="s">
        <v>1890</v>
      </c>
      <c r="I61" s="126">
        <v>1</v>
      </c>
    </row>
    <row r="62" spans="1:9" ht="14.25">
      <c r="A62" s="120">
        <v>11014000</v>
      </c>
      <c r="B62" s="120" t="s">
        <v>1329</v>
      </c>
      <c r="C62" s="120" t="s">
        <v>1225</v>
      </c>
      <c r="D62" s="120" t="s">
        <v>1320</v>
      </c>
      <c r="E62" s="121">
        <v>7755.98</v>
      </c>
      <c r="F62" s="122">
        <v>0.252</v>
      </c>
      <c r="G62" s="123">
        <v>46587</v>
      </c>
      <c r="H62" s="126">
        <v>1</v>
      </c>
      <c r="I62" s="126">
        <v>1</v>
      </c>
    </row>
    <row r="63" spans="1:9" ht="14.25">
      <c r="A63" s="120">
        <v>11018300</v>
      </c>
      <c r="B63" s="120" t="s">
        <v>1330</v>
      </c>
      <c r="C63" s="120" t="s">
        <v>1225</v>
      </c>
      <c r="D63" s="120" t="s">
        <v>1231</v>
      </c>
      <c r="E63" s="121">
        <v>22044.69</v>
      </c>
      <c r="F63" s="122">
        <v>1</v>
      </c>
      <c r="G63" s="123">
        <v>300</v>
      </c>
      <c r="H63" s="126">
        <v>1</v>
      </c>
      <c r="I63" s="126">
        <v>1</v>
      </c>
    </row>
    <row r="64" spans="1:9" ht="14.25">
      <c r="A64" s="120">
        <v>10064500</v>
      </c>
      <c r="B64" s="120" t="s">
        <v>1916</v>
      </c>
      <c r="C64" s="120" t="s">
        <v>1225</v>
      </c>
      <c r="D64" s="120" t="s">
        <v>1914</v>
      </c>
      <c r="E64" s="121">
        <v>1192.1099999999999</v>
      </c>
      <c r="F64" s="122" t="s">
        <v>1890</v>
      </c>
      <c r="G64" s="123" t="s">
        <v>1890</v>
      </c>
      <c r="H64" s="126" t="s">
        <v>1890</v>
      </c>
      <c r="I64" s="126">
        <v>1</v>
      </c>
    </row>
    <row r="65" spans="1:9" ht="14.25">
      <c r="A65" s="120">
        <v>11016600</v>
      </c>
      <c r="B65" s="120" t="s">
        <v>1331</v>
      </c>
      <c r="C65" s="120" t="s">
        <v>1225</v>
      </c>
      <c r="D65" s="120" t="s">
        <v>1231</v>
      </c>
      <c r="E65" s="121">
        <v>16823.560000000001</v>
      </c>
      <c r="F65" s="122">
        <v>0.748</v>
      </c>
      <c r="G65" s="123">
        <v>300</v>
      </c>
      <c r="H65" s="126">
        <v>1</v>
      </c>
      <c r="I65" s="126">
        <v>1</v>
      </c>
    </row>
    <row r="66" spans="1:9" ht="14.25">
      <c r="A66" s="120">
        <v>11021800</v>
      </c>
      <c r="B66" s="120" t="s">
        <v>1332</v>
      </c>
      <c r="C66" s="120" t="s">
        <v>1226</v>
      </c>
      <c r="D66" s="120" t="s">
        <v>1320</v>
      </c>
      <c r="E66" s="121">
        <v>7619.64</v>
      </c>
      <c r="F66" s="122">
        <v>0.36530000000000001</v>
      </c>
      <c r="G66" s="123">
        <v>46587</v>
      </c>
      <c r="H66" s="126">
        <v>1</v>
      </c>
      <c r="I66" s="126">
        <v>1</v>
      </c>
    </row>
    <row r="67" spans="1:9" ht="14.25">
      <c r="A67" s="120">
        <v>11019700</v>
      </c>
      <c r="B67" s="120" t="s">
        <v>1333</v>
      </c>
      <c r="C67" s="120" t="s">
        <v>1225</v>
      </c>
      <c r="D67" s="120" t="s">
        <v>1320</v>
      </c>
      <c r="E67" s="121">
        <v>8831.2000000000007</v>
      </c>
      <c r="F67" s="122">
        <v>0.4602</v>
      </c>
      <c r="G67" s="123">
        <v>46587</v>
      </c>
      <c r="H67" s="126">
        <v>1.3</v>
      </c>
      <c r="I67" s="126">
        <v>1</v>
      </c>
    </row>
    <row r="68" spans="1:9" ht="14.25">
      <c r="A68" s="120">
        <v>11023400</v>
      </c>
      <c r="B68" s="120" t="s">
        <v>1334</v>
      </c>
      <c r="C68" s="120" t="s">
        <v>1225</v>
      </c>
      <c r="D68" s="120" t="s">
        <v>1320</v>
      </c>
      <c r="E68" s="121">
        <v>7112.15</v>
      </c>
      <c r="F68" s="122">
        <v>0.67549999999999999</v>
      </c>
      <c r="G68" s="123">
        <v>46587</v>
      </c>
      <c r="H68" s="126">
        <v>1</v>
      </c>
      <c r="I68" s="126">
        <v>1</v>
      </c>
    </row>
    <row r="69" spans="1:9" ht="14.25">
      <c r="A69" s="120">
        <v>100258260</v>
      </c>
      <c r="B69" s="120" t="s">
        <v>2017</v>
      </c>
      <c r="C69" s="120" t="s">
        <v>1225</v>
      </c>
      <c r="D69" s="120" t="s">
        <v>1912</v>
      </c>
      <c r="E69" s="121">
        <v>1451.69</v>
      </c>
      <c r="F69" s="122" t="s">
        <v>1890</v>
      </c>
      <c r="G69" s="123" t="s">
        <v>1890</v>
      </c>
      <c r="H69" s="126" t="s">
        <v>1890</v>
      </c>
      <c r="I69" s="126">
        <v>1</v>
      </c>
    </row>
    <row r="70" spans="1:9" ht="14.25">
      <c r="A70" s="120">
        <v>11016900</v>
      </c>
      <c r="B70" s="120" t="s">
        <v>1335</v>
      </c>
      <c r="C70" s="120" t="s">
        <v>1225</v>
      </c>
      <c r="D70" s="120" t="s">
        <v>1231</v>
      </c>
      <c r="E70" s="121">
        <v>19464.009999999998</v>
      </c>
      <c r="F70" s="122">
        <v>0.71350000000000002</v>
      </c>
      <c r="G70" s="123">
        <v>300</v>
      </c>
      <c r="H70" s="126">
        <v>1</v>
      </c>
      <c r="I70" s="126">
        <v>1</v>
      </c>
    </row>
    <row r="71" spans="1:9" ht="14.25">
      <c r="A71" s="120">
        <v>11011600</v>
      </c>
      <c r="B71" s="120" t="s">
        <v>1336</v>
      </c>
      <c r="C71" s="120" t="s">
        <v>1225</v>
      </c>
      <c r="D71" s="120" t="s">
        <v>1231</v>
      </c>
      <c r="E71" s="121">
        <v>13711.3</v>
      </c>
      <c r="F71" s="122">
        <v>0.57450000000000001</v>
      </c>
      <c r="G71" s="123">
        <v>300</v>
      </c>
      <c r="H71" s="126">
        <v>1</v>
      </c>
      <c r="I71" s="126">
        <v>1</v>
      </c>
    </row>
    <row r="72" spans="1:9" ht="14.25">
      <c r="A72" s="120">
        <v>11018400</v>
      </c>
      <c r="B72" s="120" t="s">
        <v>2018</v>
      </c>
      <c r="C72" s="120" t="s">
        <v>1225</v>
      </c>
      <c r="D72" s="120" t="s">
        <v>1231</v>
      </c>
      <c r="E72" s="121">
        <v>18264.77</v>
      </c>
      <c r="F72" s="122">
        <v>0.72770000000000001</v>
      </c>
      <c r="G72" s="123">
        <v>300</v>
      </c>
      <c r="H72" s="126">
        <v>1</v>
      </c>
      <c r="I72" s="126">
        <v>1</v>
      </c>
    </row>
    <row r="73" spans="1:9" ht="14.25">
      <c r="A73" s="120">
        <v>11008600</v>
      </c>
      <c r="B73" s="120" t="s">
        <v>1337</v>
      </c>
      <c r="C73" s="120" t="s">
        <v>1225</v>
      </c>
      <c r="D73" s="120" t="s">
        <v>1231</v>
      </c>
      <c r="E73" s="121">
        <v>7442.54</v>
      </c>
      <c r="F73" s="122">
        <v>0.65580000000000005</v>
      </c>
      <c r="G73" s="123">
        <v>300</v>
      </c>
      <c r="H73" s="126">
        <v>1</v>
      </c>
      <c r="I73" s="126">
        <v>1</v>
      </c>
    </row>
    <row r="74" spans="1:9" ht="14.25">
      <c r="A74" s="120">
        <v>100267025</v>
      </c>
      <c r="B74" s="120" t="s">
        <v>2019</v>
      </c>
      <c r="C74" s="120" t="s">
        <v>1225</v>
      </c>
      <c r="D74" s="120" t="s">
        <v>1912</v>
      </c>
      <c r="E74" s="121">
        <v>1451.69</v>
      </c>
      <c r="F74" s="122" t="s">
        <v>1890</v>
      </c>
      <c r="G74" s="123" t="s">
        <v>1890</v>
      </c>
      <c r="H74" s="126" t="s">
        <v>1890</v>
      </c>
      <c r="I74" s="126">
        <v>1</v>
      </c>
    </row>
    <row r="75" spans="1:9" ht="14.25">
      <c r="A75" s="120">
        <v>100248947</v>
      </c>
      <c r="B75" s="120" t="s">
        <v>2020</v>
      </c>
      <c r="C75" s="120" t="s">
        <v>1226</v>
      </c>
      <c r="D75" s="120" t="s">
        <v>1912</v>
      </c>
      <c r="E75" s="121">
        <v>1854.9</v>
      </c>
      <c r="F75" s="122" t="s">
        <v>1890</v>
      </c>
      <c r="G75" s="123" t="s">
        <v>1890</v>
      </c>
      <c r="H75" s="126" t="s">
        <v>1890</v>
      </c>
      <c r="I75" s="126">
        <v>1</v>
      </c>
    </row>
    <row r="76" spans="1:9" ht="14.25">
      <c r="A76" s="120">
        <v>100249193</v>
      </c>
      <c r="B76" s="120" t="s">
        <v>2021</v>
      </c>
      <c r="C76" s="120" t="s">
        <v>1225</v>
      </c>
      <c r="D76" s="120" t="s">
        <v>1231</v>
      </c>
      <c r="E76" s="121">
        <v>10450.09</v>
      </c>
      <c r="F76" s="122">
        <v>0.60160000000000002</v>
      </c>
      <c r="G76" s="123">
        <v>300</v>
      </c>
      <c r="H76" s="126">
        <v>1</v>
      </c>
      <c r="I76" s="126">
        <v>1</v>
      </c>
    </row>
    <row r="77" spans="1:9" ht="14.25">
      <c r="A77" s="120">
        <v>100252580</v>
      </c>
      <c r="B77" s="120" t="s">
        <v>2022</v>
      </c>
      <c r="C77" s="120" t="s">
        <v>1226</v>
      </c>
      <c r="D77" s="120" t="s">
        <v>1320</v>
      </c>
      <c r="E77" s="121">
        <v>7542.16</v>
      </c>
      <c r="F77" s="122">
        <v>0.40400000000000003</v>
      </c>
      <c r="G77" s="123">
        <v>46587</v>
      </c>
      <c r="H77" s="126">
        <v>1</v>
      </c>
      <c r="I77" s="126">
        <v>1</v>
      </c>
    </row>
    <row r="78" spans="1:9" ht="14.25">
      <c r="A78" s="120">
        <v>10062400</v>
      </c>
      <c r="B78" s="120" t="s">
        <v>1917</v>
      </c>
      <c r="C78" s="120" t="s">
        <v>1225</v>
      </c>
      <c r="D78" s="120" t="s">
        <v>1914</v>
      </c>
      <c r="E78" s="121">
        <v>991.66</v>
      </c>
      <c r="F78" s="122" t="s">
        <v>1890</v>
      </c>
      <c r="G78" s="123" t="s">
        <v>1890</v>
      </c>
      <c r="H78" s="126" t="s">
        <v>1890</v>
      </c>
      <c r="I78" s="126">
        <v>1</v>
      </c>
    </row>
    <row r="79" spans="1:9" ht="14.25">
      <c r="A79" s="120">
        <v>11011900</v>
      </c>
      <c r="B79" s="120" t="s">
        <v>1338</v>
      </c>
      <c r="C79" s="120" t="s">
        <v>1225</v>
      </c>
      <c r="D79" s="120" t="s">
        <v>1320</v>
      </c>
      <c r="E79" s="121">
        <v>7224.74</v>
      </c>
      <c r="F79" s="122">
        <v>0.38900000000000001</v>
      </c>
      <c r="G79" s="123">
        <v>46587</v>
      </c>
      <c r="H79" s="126">
        <v>1</v>
      </c>
      <c r="I79" s="126">
        <v>1</v>
      </c>
    </row>
    <row r="80" spans="1:9" ht="14.25">
      <c r="A80" s="120">
        <v>100209151</v>
      </c>
      <c r="B80" s="120" t="s">
        <v>1918</v>
      </c>
      <c r="C80" s="120" t="s">
        <v>1225</v>
      </c>
      <c r="D80" s="120" t="s">
        <v>1912</v>
      </c>
      <c r="E80" s="121">
        <v>1451.69</v>
      </c>
      <c r="F80" s="122" t="s">
        <v>1890</v>
      </c>
      <c r="G80" s="123" t="s">
        <v>1890</v>
      </c>
      <c r="H80" s="126" t="s">
        <v>1890</v>
      </c>
      <c r="I80" s="126">
        <v>1</v>
      </c>
    </row>
    <row r="81" spans="1:9" ht="14.25">
      <c r="A81" s="120">
        <v>100182836</v>
      </c>
      <c r="B81" s="120" t="s">
        <v>1899</v>
      </c>
      <c r="C81" s="120" t="s">
        <v>1225</v>
      </c>
      <c r="D81" s="120" t="s">
        <v>1320</v>
      </c>
      <c r="E81" s="121">
        <v>7224.74</v>
      </c>
      <c r="F81" s="122">
        <v>1</v>
      </c>
      <c r="G81" s="123">
        <v>46587</v>
      </c>
      <c r="H81" s="126">
        <v>1</v>
      </c>
      <c r="I81" s="126">
        <v>1</v>
      </c>
    </row>
    <row r="82" spans="1:9" ht="14.25">
      <c r="A82" s="120">
        <v>100134259</v>
      </c>
      <c r="B82" s="120" t="s">
        <v>1891</v>
      </c>
      <c r="C82" s="120" t="s">
        <v>1225</v>
      </c>
      <c r="D82" s="120" t="s">
        <v>1320</v>
      </c>
      <c r="E82" s="121">
        <v>7224.74</v>
      </c>
      <c r="F82" s="122">
        <v>1</v>
      </c>
      <c r="G82" s="123">
        <v>46587</v>
      </c>
      <c r="H82" s="126">
        <v>1</v>
      </c>
      <c r="I82" s="126">
        <v>1</v>
      </c>
    </row>
    <row r="83" spans="1:9" ht="14.25">
      <c r="A83" s="120">
        <v>100183379</v>
      </c>
      <c r="B83" s="120" t="s">
        <v>1900</v>
      </c>
      <c r="C83" s="120" t="s">
        <v>1225</v>
      </c>
      <c r="D83" s="120" t="s">
        <v>1320</v>
      </c>
      <c r="E83" s="121">
        <v>7224.74</v>
      </c>
      <c r="F83" s="122">
        <v>1</v>
      </c>
      <c r="G83" s="123">
        <v>46587</v>
      </c>
      <c r="H83" s="126">
        <v>1</v>
      </c>
      <c r="I83" s="126">
        <v>1</v>
      </c>
    </row>
    <row r="84" spans="1:9" ht="14.25">
      <c r="A84" s="120">
        <v>100135070</v>
      </c>
      <c r="B84" s="120" t="s">
        <v>1892</v>
      </c>
      <c r="C84" s="120" t="s">
        <v>1225</v>
      </c>
      <c r="D84" s="120" t="s">
        <v>1320</v>
      </c>
      <c r="E84" s="121">
        <v>7224.74</v>
      </c>
      <c r="F84" s="122">
        <v>1</v>
      </c>
      <c r="G84" s="123">
        <v>46587</v>
      </c>
      <c r="H84" s="126">
        <v>1</v>
      </c>
      <c r="I84" s="126">
        <v>1</v>
      </c>
    </row>
    <row r="85" spans="1:9" ht="14.25">
      <c r="A85" s="120">
        <v>100161517</v>
      </c>
      <c r="B85" s="120" t="s">
        <v>2023</v>
      </c>
      <c r="C85" s="120" t="s">
        <v>1225</v>
      </c>
      <c r="D85" s="120" t="s">
        <v>1320</v>
      </c>
      <c r="E85" s="121">
        <v>7129.22</v>
      </c>
      <c r="F85" s="122">
        <v>0.439</v>
      </c>
      <c r="G85" s="123">
        <v>46587</v>
      </c>
      <c r="H85" s="126">
        <v>1</v>
      </c>
      <c r="I85" s="126">
        <v>1</v>
      </c>
    </row>
    <row r="86" spans="1:9" ht="14.25">
      <c r="A86" s="120">
        <v>11000400</v>
      </c>
      <c r="B86" s="120" t="s">
        <v>1339</v>
      </c>
      <c r="C86" s="120" t="s">
        <v>1225</v>
      </c>
      <c r="D86" s="120" t="s">
        <v>1320</v>
      </c>
      <c r="E86" s="121">
        <v>8588.36</v>
      </c>
      <c r="F86" s="122">
        <v>0.26900000000000002</v>
      </c>
      <c r="G86" s="123">
        <v>46587</v>
      </c>
      <c r="H86" s="126">
        <v>1.3</v>
      </c>
      <c r="I86" s="126">
        <v>1</v>
      </c>
    </row>
    <row r="87" spans="1:9" ht="14.25">
      <c r="A87" s="120">
        <v>11014300</v>
      </c>
      <c r="B87" s="120" t="s">
        <v>2024</v>
      </c>
      <c r="C87" s="120" t="s">
        <v>1225</v>
      </c>
      <c r="D87" s="120" t="s">
        <v>1320</v>
      </c>
      <c r="E87" s="121">
        <v>7570.6</v>
      </c>
      <c r="F87" s="122">
        <v>0.373</v>
      </c>
      <c r="G87" s="123">
        <v>46587</v>
      </c>
      <c r="H87" s="126">
        <v>1</v>
      </c>
      <c r="I87" s="126">
        <v>1.8</v>
      </c>
    </row>
    <row r="88" spans="1:9" ht="14.25">
      <c r="A88" s="120">
        <v>11007800</v>
      </c>
      <c r="B88" s="120" t="s">
        <v>2025</v>
      </c>
      <c r="C88" s="120" t="s">
        <v>1225</v>
      </c>
      <c r="D88" s="120" t="s">
        <v>1320</v>
      </c>
      <c r="E88" s="121">
        <v>7468.7</v>
      </c>
      <c r="F88" s="122">
        <v>0.372</v>
      </c>
      <c r="G88" s="123">
        <v>46587</v>
      </c>
      <c r="H88" s="126">
        <v>1</v>
      </c>
      <c r="I88" s="126">
        <v>1</v>
      </c>
    </row>
    <row r="89" spans="1:9" ht="14.25">
      <c r="A89" s="120">
        <v>11011200</v>
      </c>
      <c r="B89" s="120" t="s">
        <v>2026</v>
      </c>
      <c r="C89" s="120" t="s">
        <v>1225</v>
      </c>
      <c r="D89" s="120" t="s">
        <v>1320</v>
      </c>
      <c r="E89" s="121">
        <v>7224.74</v>
      </c>
      <c r="F89" s="122">
        <v>0.42299999999999999</v>
      </c>
      <c r="G89" s="123">
        <v>46587</v>
      </c>
      <c r="H89" s="126">
        <v>1</v>
      </c>
      <c r="I89" s="126">
        <v>1</v>
      </c>
    </row>
    <row r="90" spans="1:9" ht="14.25">
      <c r="A90" s="120">
        <v>100223373</v>
      </c>
      <c r="B90" s="120" t="s">
        <v>1962</v>
      </c>
      <c r="C90" s="120" t="s">
        <v>1225</v>
      </c>
      <c r="D90" s="120" t="s">
        <v>1914</v>
      </c>
      <c r="E90" s="121">
        <v>1460.45</v>
      </c>
      <c r="F90" s="122" t="s">
        <v>1890</v>
      </c>
      <c r="G90" s="123" t="s">
        <v>1890</v>
      </c>
      <c r="H90" s="126" t="s">
        <v>1890</v>
      </c>
      <c r="I90" s="126">
        <v>1</v>
      </c>
    </row>
    <row r="91" spans="1:9" ht="14.25">
      <c r="A91" s="120">
        <v>11018000</v>
      </c>
      <c r="B91" s="120" t="s">
        <v>1340</v>
      </c>
      <c r="C91" s="120" t="s">
        <v>1225</v>
      </c>
      <c r="D91" s="120" t="s">
        <v>1231</v>
      </c>
      <c r="E91" s="121">
        <v>17191.93</v>
      </c>
      <c r="F91" s="122">
        <v>1</v>
      </c>
      <c r="G91" s="123">
        <v>300</v>
      </c>
      <c r="H91" s="126">
        <v>1</v>
      </c>
      <c r="I91" s="126">
        <v>1</v>
      </c>
    </row>
    <row r="92" spans="1:9" ht="14.25">
      <c r="A92" s="120">
        <v>100246278</v>
      </c>
      <c r="B92" s="120" t="s">
        <v>1980</v>
      </c>
      <c r="C92" s="120" t="s">
        <v>1225</v>
      </c>
      <c r="D92" s="120" t="s">
        <v>1912</v>
      </c>
      <c r="E92" s="121">
        <v>1451.69</v>
      </c>
      <c r="F92" s="122" t="s">
        <v>1890</v>
      </c>
      <c r="G92" s="123" t="s">
        <v>1890</v>
      </c>
      <c r="H92" s="126" t="s">
        <v>1890</v>
      </c>
      <c r="I92" s="126">
        <v>1</v>
      </c>
    </row>
    <row r="93" spans="1:9" ht="14.25">
      <c r="A93" s="120">
        <v>11015200</v>
      </c>
      <c r="B93" s="120" t="s">
        <v>2027</v>
      </c>
      <c r="C93" s="120" t="s">
        <v>1225</v>
      </c>
      <c r="D93" s="120" t="s">
        <v>1231</v>
      </c>
      <c r="E93" s="121">
        <v>17551.04</v>
      </c>
      <c r="F93" s="122">
        <v>0.80659999999999998</v>
      </c>
      <c r="G93" s="123">
        <v>300</v>
      </c>
      <c r="H93" s="126">
        <v>1</v>
      </c>
      <c r="I93" s="126">
        <v>1</v>
      </c>
    </row>
    <row r="94" spans="1:9" ht="14.25">
      <c r="A94" s="120">
        <v>11012900</v>
      </c>
      <c r="B94" s="120" t="s">
        <v>1595</v>
      </c>
      <c r="C94" s="120" t="s">
        <v>1225</v>
      </c>
      <c r="D94" s="120" t="s">
        <v>1320</v>
      </c>
      <c r="E94" s="121">
        <v>7852.26</v>
      </c>
      <c r="F94" s="122">
        <v>0.65700000000000003</v>
      </c>
      <c r="G94" s="123">
        <v>46587</v>
      </c>
      <c r="H94" s="126">
        <v>1</v>
      </c>
      <c r="I94" s="126">
        <v>1.8</v>
      </c>
    </row>
    <row r="95" spans="1:9" ht="14.25">
      <c r="A95" s="120">
        <v>11012000</v>
      </c>
      <c r="B95" s="120" t="s">
        <v>1963</v>
      </c>
      <c r="C95" s="120" t="s">
        <v>1225</v>
      </c>
      <c r="D95" s="120" t="s">
        <v>1231</v>
      </c>
      <c r="E95" s="121">
        <v>15851.5</v>
      </c>
      <c r="F95" s="122">
        <v>0.72360000000000002</v>
      </c>
      <c r="G95" s="123">
        <v>300</v>
      </c>
      <c r="H95" s="126">
        <v>1</v>
      </c>
      <c r="I95" s="126">
        <v>1</v>
      </c>
    </row>
    <row r="96" spans="1:9" ht="14.25">
      <c r="A96" s="120">
        <v>11007400</v>
      </c>
      <c r="B96" s="120" t="s">
        <v>2028</v>
      </c>
      <c r="C96" s="120" t="s">
        <v>1225</v>
      </c>
      <c r="D96" s="120" t="s">
        <v>1231</v>
      </c>
      <c r="E96" s="121">
        <v>19952.5</v>
      </c>
      <c r="F96" s="122">
        <v>0.77439999999999998</v>
      </c>
      <c r="G96" s="123">
        <v>300</v>
      </c>
      <c r="H96" s="126">
        <v>1</v>
      </c>
      <c r="I96" s="126">
        <v>1</v>
      </c>
    </row>
    <row r="97" spans="1:9" ht="14.25">
      <c r="A97" s="120">
        <v>11016000</v>
      </c>
      <c r="B97" s="120" t="s">
        <v>1887</v>
      </c>
      <c r="C97" s="120" t="s">
        <v>1225</v>
      </c>
      <c r="D97" s="120" t="s">
        <v>1231</v>
      </c>
      <c r="E97" s="121">
        <v>15001.36</v>
      </c>
      <c r="F97" s="122">
        <v>0.70150000000000001</v>
      </c>
      <c r="G97" s="123">
        <v>300</v>
      </c>
      <c r="H97" s="126">
        <v>1</v>
      </c>
      <c r="I97" s="126">
        <v>1</v>
      </c>
    </row>
    <row r="98" spans="1:9" ht="14.25">
      <c r="A98" s="120">
        <v>11001600</v>
      </c>
      <c r="B98" s="120" t="s">
        <v>1341</v>
      </c>
      <c r="C98" s="120" t="s">
        <v>1225</v>
      </c>
      <c r="D98" s="120" t="s">
        <v>1231</v>
      </c>
      <c r="E98" s="121">
        <v>17301.64</v>
      </c>
      <c r="F98" s="122">
        <v>0.67689999999999995</v>
      </c>
      <c r="G98" s="123">
        <v>300</v>
      </c>
      <c r="H98" s="126">
        <v>1</v>
      </c>
      <c r="I98" s="126">
        <v>1</v>
      </c>
    </row>
    <row r="99" spans="1:9" ht="14.25">
      <c r="A99" s="120">
        <v>10051500</v>
      </c>
      <c r="B99" s="120" t="s">
        <v>1919</v>
      </c>
      <c r="C99" s="120" t="s">
        <v>1226</v>
      </c>
      <c r="D99" s="120" t="s">
        <v>1912</v>
      </c>
      <c r="E99" s="121">
        <v>1451.69</v>
      </c>
      <c r="F99" s="122" t="s">
        <v>1890</v>
      </c>
      <c r="G99" s="123" t="s">
        <v>1890</v>
      </c>
      <c r="H99" s="126" t="s">
        <v>1890</v>
      </c>
      <c r="I99" s="126">
        <v>1</v>
      </c>
    </row>
    <row r="100" spans="1:9" ht="14.25">
      <c r="A100" s="120">
        <v>11014100</v>
      </c>
      <c r="B100" s="120" t="s">
        <v>2029</v>
      </c>
      <c r="C100" s="120" t="s">
        <v>1225</v>
      </c>
      <c r="D100" s="120" t="s">
        <v>1231</v>
      </c>
      <c r="E100" s="121">
        <v>7596.76</v>
      </c>
      <c r="F100" s="122">
        <v>0.45179999999999998</v>
      </c>
      <c r="G100" s="123">
        <v>300</v>
      </c>
      <c r="H100" s="126">
        <v>1</v>
      </c>
      <c r="I100" s="126">
        <v>1</v>
      </c>
    </row>
    <row r="101" spans="1:9" ht="14.25">
      <c r="A101" s="120">
        <v>11013800</v>
      </c>
      <c r="B101" s="120" t="s">
        <v>2030</v>
      </c>
      <c r="C101" s="120" t="s">
        <v>1225</v>
      </c>
      <c r="D101" s="120" t="s">
        <v>1320</v>
      </c>
      <c r="E101" s="121">
        <v>7129.22</v>
      </c>
      <c r="F101" s="122">
        <v>0.24</v>
      </c>
      <c r="G101" s="123">
        <v>46587</v>
      </c>
      <c r="H101" s="126">
        <v>1</v>
      </c>
      <c r="I101" s="126">
        <v>1</v>
      </c>
    </row>
    <row r="102" spans="1:9" ht="14.25">
      <c r="A102" s="120">
        <v>11009800</v>
      </c>
      <c r="B102" s="120" t="s">
        <v>2031</v>
      </c>
      <c r="C102" s="120" t="s">
        <v>1225</v>
      </c>
      <c r="D102" s="120" t="s">
        <v>1320</v>
      </c>
      <c r="E102" s="121">
        <v>7218.74</v>
      </c>
      <c r="F102" s="122">
        <v>0.26800000000000002</v>
      </c>
      <c r="G102" s="123">
        <v>46587</v>
      </c>
      <c r="H102" s="126">
        <v>1</v>
      </c>
      <c r="I102" s="126">
        <v>1</v>
      </c>
    </row>
    <row r="103" spans="1:9" ht="14.25">
      <c r="A103" s="120">
        <v>11012100</v>
      </c>
      <c r="B103" s="120" t="s">
        <v>2032</v>
      </c>
      <c r="C103" s="120" t="s">
        <v>1225</v>
      </c>
      <c r="D103" s="120" t="s">
        <v>1320</v>
      </c>
      <c r="E103" s="121">
        <v>7277.96</v>
      </c>
      <c r="F103" s="122">
        <v>0.23799999999999999</v>
      </c>
      <c r="G103" s="123">
        <v>46587</v>
      </c>
      <c r="H103" s="126">
        <v>1</v>
      </c>
      <c r="I103" s="126">
        <v>1</v>
      </c>
    </row>
    <row r="104" spans="1:9" ht="14.25">
      <c r="A104" s="120">
        <v>11018700</v>
      </c>
      <c r="B104" s="120" t="s">
        <v>1342</v>
      </c>
      <c r="C104" s="120" t="s">
        <v>1225</v>
      </c>
      <c r="D104" s="120" t="s">
        <v>1231</v>
      </c>
      <c r="E104" s="121">
        <v>12821.98</v>
      </c>
      <c r="F104" s="122">
        <v>0.52659999999999996</v>
      </c>
      <c r="G104" s="123">
        <v>300</v>
      </c>
      <c r="H104" s="126">
        <v>1</v>
      </c>
      <c r="I104" s="126">
        <v>1</v>
      </c>
    </row>
    <row r="105" spans="1:9" ht="14.25">
      <c r="A105" s="120">
        <v>11020700</v>
      </c>
      <c r="B105" s="120" t="s">
        <v>1343</v>
      </c>
      <c r="C105" s="120" t="s">
        <v>1225</v>
      </c>
      <c r="D105" s="120" t="s">
        <v>1231</v>
      </c>
      <c r="E105" s="121">
        <v>16032.07</v>
      </c>
      <c r="F105" s="122">
        <v>0.74819999999999998</v>
      </c>
      <c r="G105" s="123">
        <v>300</v>
      </c>
      <c r="H105" s="126">
        <v>1</v>
      </c>
      <c r="I105" s="126">
        <v>1</v>
      </c>
    </row>
    <row r="106" spans="1:9" ht="14.25">
      <c r="A106" s="120">
        <v>11005400</v>
      </c>
      <c r="B106" s="120" t="s">
        <v>1344</v>
      </c>
      <c r="C106" s="120" t="s">
        <v>1226</v>
      </c>
      <c r="D106" s="120" t="s">
        <v>1320</v>
      </c>
      <c r="E106" s="121">
        <v>7606.56</v>
      </c>
      <c r="F106" s="122">
        <v>0.40300000000000002</v>
      </c>
      <c r="G106" s="123">
        <v>46587</v>
      </c>
      <c r="H106" s="126">
        <v>1</v>
      </c>
      <c r="I106" s="126">
        <v>1</v>
      </c>
    </row>
    <row r="107" spans="1:9" ht="14.25">
      <c r="A107" s="120">
        <v>11022100</v>
      </c>
      <c r="B107" s="120" t="s">
        <v>1920</v>
      </c>
      <c r="C107" s="120" t="s">
        <v>1225</v>
      </c>
      <c r="D107" s="120" t="s">
        <v>1921</v>
      </c>
      <c r="E107" s="121">
        <v>1590.8</v>
      </c>
      <c r="F107" s="122" t="s">
        <v>1890</v>
      </c>
      <c r="G107" s="123" t="s">
        <v>1890</v>
      </c>
      <c r="H107" s="126" t="s">
        <v>1890</v>
      </c>
      <c r="I107" s="126">
        <v>1</v>
      </c>
    </row>
    <row r="108" spans="1:9" ht="14.25">
      <c r="A108" s="120">
        <v>100055669</v>
      </c>
      <c r="B108" s="120" t="s">
        <v>2033</v>
      </c>
      <c r="C108" s="120" t="s">
        <v>1225</v>
      </c>
      <c r="D108" s="120" t="s">
        <v>1914</v>
      </c>
      <c r="E108" s="121">
        <v>1444.08</v>
      </c>
      <c r="F108" s="122" t="s">
        <v>1890</v>
      </c>
      <c r="G108" s="123" t="s">
        <v>1890</v>
      </c>
      <c r="H108" s="126" t="s">
        <v>1890</v>
      </c>
      <c r="I108" s="126">
        <v>1</v>
      </c>
    </row>
    <row r="109" spans="1:9" ht="14.25">
      <c r="A109" s="120">
        <v>11006900</v>
      </c>
      <c r="B109" s="120" t="s">
        <v>1964</v>
      </c>
      <c r="C109" s="120" t="s">
        <v>1225</v>
      </c>
      <c r="D109" s="120" t="s">
        <v>1320</v>
      </c>
      <c r="E109" s="121">
        <v>7091.85</v>
      </c>
      <c r="F109" s="122">
        <v>0.72899999999999998</v>
      </c>
      <c r="G109" s="123">
        <v>46587</v>
      </c>
      <c r="H109" s="126">
        <v>1</v>
      </c>
      <c r="I109" s="126">
        <v>1</v>
      </c>
    </row>
    <row r="110" spans="1:9" ht="14.25">
      <c r="A110" s="120">
        <v>100085640</v>
      </c>
      <c r="B110" s="120" t="s">
        <v>2034</v>
      </c>
      <c r="C110" s="120" t="s">
        <v>1225</v>
      </c>
      <c r="D110" s="120" t="s">
        <v>1320</v>
      </c>
      <c r="E110" s="121">
        <v>7124.61</v>
      </c>
      <c r="F110" s="122">
        <v>0.66800000000000004</v>
      </c>
      <c r="G110" s="123">
        <v>46587</v>
      </c>
      <c r="H110" s="126">
        <v>1</v>
      </c>
      <c r="I110" s="126">
        <v>1</v>
      </c>
    </row>
    <row r="111" spans="1:9" ht="14.25">
      <c r="A111" s="120">
        <v>100083361</v>
      </c>
      <c r="B111" s="120" t="s">
        <v>2035</v>
      </c>
      <c r="C111" s="120" t="s">
        <v>1225</v>
      </c>
      <c r="D111" s="120" t="s">
        <v>1231</v>
      </c>
      <c r="E111" s="121">
        <v>17326</v>
      </c>
      <c r="F111" s="122">
        <v>1</v>
      </c>
      <c r="G111" s="123">
        <v>300</v>
      </c>
      <c r="H111" s="126">
        <v>1</v>
      </c>
      <c r="I111" s="126">
        <v>1</v>
      </c>
    </row>
    <row r="112" spans="1:9" ht="14.25">
      <c r="A112" s="120">
        <v>100070193</v>
      </c>
      <c r="B112" s="120" t="s">
        <v>2036</v>
      </c>
      <c r="C112" s="120" t="s">
        <v>1225</v>
      </c>
      <c r="D112" s="120" t="s">
        <v>1320</v>
      </c>
      <c r="E112" s="121">
        <v>7727.2</v>
      </c>
      <c r="F112" s="122">
        <v>0.42399999999999999</v>
      </c>
      <c r="G112" s="123">
        <v>46587</v>
      </c>
      <c r="H112" s="126">
        <v>1</v>
      </c>
      <c r="I112" s="126">
        <v>1</v>
      </c>
    </row>
    <row r="113" spans="1:9" ht="14.25">
      <c r="A113" s="120">
        <v>100102130</v>
      </c>
      <c r="B113" s="120" t="s">
        <v>1965</v>
      </c>
      <c r="C113" s="120" t="s">
        <v>1225</v>
      </c>
      <c r="D113" s="120" t="s">
        <v>1320</v>
      </c>
      <c r="E113" s="121">
        <v>7091.85</v>
      </c>
      <c r="F113" s="122">
        <v>0.74299999999999999</v>
      </c>
      <c r="G113" s="123">
        <v>46587</v>
      </c>
      <c r="H113" s="126">
        <v>1</v>
      </c>
      <c r="I113" s="126">
        <v>1</v>
      </c>
    </row>
    <row r="114" spans="1:9" ht="14.25">
      <c r="A114" s="120">
        <v>11010500</v>
      </c>
      <c r="B114" s="120" t="s">
        <v>2037</v>
      </c>
      <c r="C114" s="120" t="s">
        <v>1225</v>
      </c>
      <c r="D114" s="120" t="s">
        <v>1231</v>
      </c>
      <c r="E114" s="121">
        <v>22645.55</v>
      </c>
      <c r="F114" s="122">
        <v>0.89359999999999995</v>
      </c>
      <c r="G114" s="123">
        <v>300</v>
      </c>
      <c r="H114" s="126">
        <v>1</v>
      </c>
      <c r="I114" s="126">
        <v>1</v>
      </c>
    </row>
    <row r="115" spans="1:9" ht="14.25">
      <c r="A115" s="120">
        <v>100198692</v>
      </c>
      <c r="B115" s="120" t="s">
        <v>1966</v>
      </c>
      <c r="C115" s="120" t="s">
        <v>1225</v>
      </c>
      <c r="D115" s="120" t="s">
        <v>1320</v>
      </c>
      <c r="E115" s="121">
        <v>7091.85</v>
      </c>
      <c r="F115" s="122">
        <v>0.93799999999999994</v>
      </c>
      <c r="G115" s="123">
        <v>46587</v>
      </c>
      <c r="H115" s="126">
        <v>1</v>
      </c>
      <c r="I115" s="126">
        <v>1</v>
      </c>
    </row>
    <row r="116" spans="1:9" ht="14.25">
      <c r="A116" s="120">
        <v>11016700</v>
      </c>
      <c r="B116" s="120" t="s">
        <v>2038</v>
      </c>
      <c r="C116" s="120" t="s">
        <v>1225</v>
      </c>
      <c r="D116" s="120" t="s">
        <v>1231</v>
      </c>
      <c r="E116" s="121">
        <v>21311.02</v>
      </c>
      <c r="F116" s="122">
        <v>0.87</v>
      </c>
      <c r="G116" s="123">
        <v>300</v>
      </c>
      <c r="H116" s="126">
        <v>1</v>
      </c>
      <c r="I116" s="126">
        <v>1</v>
      </c>
    </row>
    <row r="117" spans="1:9" ht="14.25">
      <c r="A117" s="120">
        <v>100102362</v>
      </c>
      <c r="B117" s="120" t="s">
        <v>1601</v>
      </c>
      <c r="C117" s="120" t="s">
        <v>1225</v>
      </c>
      <c r="D117" s="120" t="s">
        <v>1320</v>
      </c>
      <c r="E117" s="121">
        <v>7091.85</v>
      </c>
      <c r="F117" s="122">
        <v>0.54200000000000004</v>
      </c>
      <c r="G117" s="123">
        <v>46587</v>
      </c>
      <c r="H117" s="126">
        <v>1</v>
      </c>
      <c r="I117" s="126">
        <v>1</v>
      </c>
    </row>
    <row r="118" spans="1:9" ht="14.25">
      <c r="A118" s="120">
        <v>11012200</v>
      </c>
      <c r="B118" s="120" t="s">
        <v>2039</v>
      </c>
      <c r="C118" s="120" t="s">
        <v>1225</v>
      </c>
      <c r="D118" s="120" t="s">
        <v>1320</v>
      </c>
      <c r="E118" s="121">
        <v>7231.2</v>
      </c>
      <c r="F118" s="122">
        <v>0.54</v>
      </c>
      <c r="G118" s="123">
        <v>46587</v>
      </c>
      <c r="H118" s="126">
        <v>1</v>
      </c>
      <c r="I118" s="126">
        <v>1</v>
      </c>
    </row>
    <row r="119" spans="1:9" ht="14.25">
      <c r="A119" s="120">
        <v>100074033</v>
      </c>
      <c r="B119" s="120" t="s">
        <v>1345</v>
      </c>
      <c r="C119" s="120" t="s">
        <v>1225</v>
      </c>
      <c r="D119" s="120" t="s">
        <v>1231</v>
      </c>
      <c r="E119" s="121">
        <v>11418.21</v>
      </c>
      <c r="F119" s="122">
        <v>0.65510000000000002</v>
      </c>
      <c r="G119" s="123">
        <v>300</v>
      </c>
      <c r="H119" s="126">
        <v>1</v>
      </c>
      <c r="I119" s="126">
        <v>1</v>
      </c>
    </row>
    <row r="120" spans="1:9" ht="14.25">
      <c r="A120" s="120">
        <v>100073978</v>
      </c>
      <c r="B120" s="120" t="s">
        <v>1346</v>
      </c>
      <c r="C120" s="120" t="s">
        <v>1225</v>
      </c>
      <c r="D120" s="120" t="s">
        <v>1231</v>
      </c>
      <c r="E120" s="121">
        <v>17729.740000000002</v>
      </c>
      <c r="F120" s="122">
        <v>0.71789999999999998</v>
      </c>
      <c r="G120" s="123">
        <v>300</v>
      </c>
      <c r="H120" s="126">
        <v>1</v>
      </c>
      <c r="I120" s="126">
        <v>1</v>
      </c>
    </row>
    <row r="121" spans="1:9" ht="14.25">
      <c r="A121" s="120">
        <v>11011800</v>
      </c>
      <c r="B121" s="120" t="s">
        <v>2040</v>
      </c>
      <c r="C121" s="120" t="s">
        <v>1225</v>
      </c>
      <c r="D121" s="120" t="s">
        <v>1320</v>
      </c>
      <c r="E121" s="121">
        <v>7655.21</v>
      </c>
      <c r="F121" s="122">
        <v>0.46899999999999997</v>
      </c>
      <c r="G121" s="123">
        <v>46587</v>
      </c>
      <c r="H121" s="126">
        <v>1</v>
      </c>
      <c r="I121" s="126">
        <v>1.8</v>
      </c>
    </row>
    <row r="122" spans="1:9" ht="14.25">
      <c r="A122" s="120">
        <v>11015900</v>
      </c>
      <c r="B122" s="120" t="s">
        <v>2041</v>
      </c>
      <c r="C122" s="120" t="s">
        <v>1225</v>
      </c>
      <c r="D122" s="120" t="s">
        <v>1231</v>
      </c>
      <c r="E122" s="121">
        <v>11593.2</v>
      </c>
      <c r="F122" s="122">
        <v>0.56899999999999995</v>
      </c>
      <c r="G122" s="123">
        <v>300</v>
      </c>
      <c r="H122" s="126">
        <v>1</v>
      </c>
      <c r="I122" s="126">
        <v>1</v>
      </c>
    </row>
    <row r="123" spans="1:9" ht="14.25">
      <c r="A123" s="120">
        <v>11006300</v>
      </c>
      <c r="B123" s="120" t="s">
        <v>1967</v>
      </c>
      <c r="C123" s="120" t="s">
        <v>1225</v>
      </c>
      <c r="D123" s="120" t="s">
        <v>1320</v>
      </c>
      <c r="E123" s="121">
        <v>7661.27</v>
      </c>
      <c r="F123" s="122">
        <v>0.496</v>
      </c>
      <c r="G123" s="123">
        <v>46587</v>
      </c>
      <c r="H123" s="126">
        <v>1</v>
      </c>
      <c r="I123" s="126">
        <v>1</v>
      </c>
    </row>
    <row r="124" spans="1:9" ht="14.25">
      <c r="A124" s="120">
        <v>100074070</v>
      </c>
      <c r="B124" s="120" t="s">
        <v>1968</v>
      </c>
      <c r="C124" s="120" t="s">
        <v>1225</v>
      </c>
      <c r="D124" s="120" t="s">
        <v>1231</v>
      </c>
      <c r="E124" s="121">
        <v>11101.61</v>
      </c>
      <c r="F124" s="122">
        <v>0.60489999999999999</v>
      </c>
      <c r="G124" s="123">
        <v>300</v>
      </c>
      <c r="H124" s="126">
        <v>1</v>
      </c>
      <c r="I124" s="126">
        <v>1</v>
      </c>
    </row>
    <row r="125" spans="1:9" ht="14.25">
      <c r="A125" s="120">
        <v>100074084</v>
      </c>
      <c r="B125" s="120" t="s">
        <v>1969</v>
      </c>
      <c r="C125" s="120" t="s">
        <v>1225</v>
      </c>
      <c r="D125" s="120" t="s">
        <v>1231</v>
      </c>
      <c r="E125" s="121">
        <v>14620.88</v>
      </c>
      <c r="F125" s="122">
        <v>0.66759999999999997</v>
      </c>
      <c r="G125" s="123">
        <v>300</v>
      </c>
      <c r="H125" s="126">
        <v>1</v>
      </c>
      <c r="I125" s="126">
        <v>1</v>
      </c>
    </row>
    <row r="126" spans="1:9" ht="14.25">
      <c r="A126" s="120">
        <v>11014800</v>
      </c>
      <c r="B126" s="120" t="s">
        <v>1347</v>
      </c>
      <c r="C126" s="120" t="s">
        <v>1225</v>
      </c>
      <c r="D126" s="120" t="s">
        <v>1231</v>
      </c>
      <c r="E126" s="121">
        <v>21642.19</v>
      </c>
      <c r="F126" s="122">
        <v>0.80820000000000003</v>
      </c>
      <c r="G126" s="123">
        <v>300</v>
      </c>
      <c r="H126" s="126">
        <v>1</v>
      </c>
      <c r="I126" s="126">
        <v>1</v>
      </c>
    </row>
    <row r="127" spans="1:9" ht="14.25">
      <c r="A127" s="120">
        <v>11019500</v>
      </c>
      <c r="B127" s="120" t="s">
        <v>1348</v>
      </c>
      <c r="C127" s="120" t="s">
        <v>1225</v>
      </c>
      <c r="D127" s="120" t="s">
        <v>1231</v>
      </c>
      <c r="E127" s="121">
        <v>16639.47</v>
      </c>
      <c r="F127" s="122">
        <v>0.67279999999999995</v>
      </c>
      <c r="G127" s="123">
        <v>300</v>
      </c>
      <c r="H127" s="126">
        <v>1</v>
      </c>
      <c r="I127" s="126">
        <v>1</v>
      </c>
    </row>
    <row r="128" spans="1:9" ht="14.25">
      <c r="A128" s="120">
        <v>10063400</v>
      </c>
      <c r="B128" s="120" t="s">
        <v>1922</v>
      </c>
      <c r="C128" s="120" t="s">
        <v>1225</v>
      </c>
      <c r="D128" s="120" t="s">
        <v>1914</v>
      </c>
      <c r="E128" s="121">
        <v>1160.25</v>
      </c>
      <c r="F128" s="122" t="s">
        <v>1890</v>
      </c>
      <c r="G128" s="123" t="s">
        <v>1890</v>
      </c>
      <c r="H128" s="126" t="s">
        <v>1890</v>
      </c>
      <c r="I128" s="126">
        <v>1</v>
      </c>
    </row>
    <row r="129" spans="1:9" ht="14.25">
      <c r="A129" s="120">
        <v>100206456</v>
      </c>
      <c r="B129" s="120" t="s">
        <v>2042</v>
      </c>
      <c r="C129" s="120" t="s">
        <v>1225</v>
      </c>
      <c r="D129" s="120" t="s">
        <v>1914</v>
      </c>
      <c r="E129" s="121">
        <v>4706.4799999999996</v>
      </c>
      <c r="F129" s="122" t="s">
        <v>1890</v>
      </c>
      <c r="G129" s="123" t="s">
        <v>1890</v>
      </c>
      <c r="H129" s="126" t="s">
        <v>1890</v>
      </c>
      <c r="I129" s="126">
        <v>1</v>
      </c>
    </row>
    <row r="130" spans="1:9" ht="14.25">
      <c r="A130" s="120">
        <v>11011400</v>
      </c>
      <c r="B130" s="120" t="s">
        <v>1349</v>
      </c>
      <c r="C130" s="120" t="s">
        <v>1225</v>
      </c>
      <c r="D130" s="120" t="s">
        <v>1320</v>
      </c>
      <c r="E130" s="121">
        <v>7505.69</v>
      </c>
      <c r="F130" s="122">
        <v>0.222</v>
      </c>
      <c r="G130" s="123">
        <v>46587</v>
      </c>
      <c r="H130" s="126">
        <v>1</v>
      </c>
      <c r="I130" s="126">
        <v>1.8</v>
      </c>
    </row>
    <row r="131" spans="1:9" ht="14.25">
      <c r="A131" s="120">
        <v>11024900</v>
      </c>
      <c r="B131" s="120" t="s">
        <v>1350</v>
      </c>
      <c r="C131" s="120" t="s">
        <v>1225</v>
      </c>
      <c r="D131" s="120" t="s">
        <v>1231</v>
      </c>
      <c r="E131" s="121">
        <v>19675.599999999999</v>
      </c>
      <c r="F131" s="122">
        <v>0.56289999999999996</v>
      </c>
      <c r="G131" s="123">
        <v>300</v>
      </c>
      <c r="H131" s="126">
        <v>1</v>
      </c>
      <c r="I131" s="126">
        <v>1</v>
      </c>
    </row>
    <row r="132" spans="1:9" ht="14.25">
      <c r="A132" s="120">
        <v>100293566</v>
      </c>
      <c r="B132" s="120" t="s">
        <v>1351</v>
      </c>
      <c r="C132" s="120" t="s">
        <v>1225</v>
      </c>
      <c r="D132" s="120" t="s">
        <v>1320</v>
      </c>
      <c r="E132" s="121">
        <v>7231.94</v>
      </c>
      <c r="F132" s="122">
        <v>0.317</v>
      </c>
      <c r="G132" s="123">
        <v>46587</v>
      </c>
      <c r="H132" s="126">
        <v>1</v>
      </c>
      <c r="I132" s="126">
        <v>1</v>
      </c>
    </row>
    <row r="133" spans="1:9" ht="14.25">
      <c r="A133" s="120">
        <v>11014700</v>
      </c>
      <c r="B133" s="120" t="s">
        <v>1467</v>
      </c>
      <c r="C133" s="120" t="s">
        <v>1225</v>
      </c>
      <c r="D133" s="120" t="s">
        <v>1320</v>
      </c>
      <c r="E133" s="121">
        <v>7091.85</v>
      </c>
      <c r="F133" s="122">
        <v>0.40300000000000002</v>
      </c>
      <c r="G133" s="123">
        <v>46587</v>
      </c>
      <c r="H133" s="126">
        <v>1</v>
      </c>
      <c r="I133" s="126">
        <v>1</v>
      </c>
    </row>
    <row r="134" spans="1:9" ht="14.25">
      <c r="A134" s="120">
        <v>100200324</v>
      </c>
      <c r="B134" s="120" t="s">
        <v>1923</v>
      </c>
      <c r="C134" s="120" t="s">
        <v>1225</v>
      </c>
      <c r="D134" s="120" t="s">
        <v>1912</v>
      </c>
      <c r="E134" s="121">
        <v>1587.66</v>
      </c>
      <c r="F134" s="122" t="s">
        <v>1890</v>
      </c>
      <c r="G134" s="123" t="s">
        <v>1890</v>
      </c>
      <c r="H134" s="126" t="s">
        <v>1890</v>
      </c>
      <c r="I134" s="126">
        <v>1</v>
      </c>
    </row>
    <row r="135" spans="1:9" ht="14.25">
      <c r="A135" s="120">
        <v>100192621</v>
      </c>
      <c r="B135" s="120" t="s">
        <v>1924</v>
      </c>
      <c r="C135" s="120" t="s">
        <v>1225</v>
      </c>
      <c r="D135" s="120" t="s">
        <v>1914</v>
      </c>
      <c r="E135" s="121">
        <v>1912.52</v>
      </c>
      <c r="F135" s="122" t="s">
        <v>1890</v>
      </c>
      <c r="G135" s="123" t="s">
        <v>1890</v>
      </c>
      <c r="H135" s="126" t="s">
        <v>1890</v>
      </c>
      <c r="I135" s="126">
        <v>1</v>
      </c>
    </row>
    <row r="136" spans="1:9" ht="14.25">
      <c r="A136" s="120">
        <v>10063700</v>
      </c>
      <c r="B136" s="120" t="s">
        <v>1925</v>
      </c>
      <c r="C136" s="120" t="s">
        <v>1225</v>
      </c>
      <c r="D136" s="120" t="s">
        <v>1914</v>
      </c>
      <c r="E136" s="121">
        <v>2518.62</v>
      </c>
      <c r="F136" s="122" t="s">
        <v>1890</v>
      </c>
      <c r="G136" s="123" t="s">
        <v>1890</v>
      </c>
      <c r="H136" s="126" t="s">
        <v>1890</v>
      </c>
      <c r="I136" s="126">
        <v>1</v>
      </c>
    </row>
    <row r="137" spans="1:9" ht="14.25">
      <c r="A137" s="120">
        <v>100164988</v>
      </c>
      <c r="B137" s="120" t="s">
        <v>1970</v>
      </c>
      <c r="C137" s="120" t="s">
        <v>1225</v>
      </c>
      <c r="D137" s="120" t="s">
        <v>1914</v>
      </c>
      <c r="E137" s="121">
        <v>2518.62</v>
      </c>
      <c r="F137" s="122" t="s">
        <v>1890</v>
      </c>
      <c r="G137" s="123" t="s">
        <v>1890</v>
      </c>
      <c r="H137" s="126" t="s">
        <v>1890</v>
      </c>
      <c r="I137" s="126">
        <v>1</v>
      </c>
    </row>
    <row r="138" spans="1:9" ht="14.25">
      <c r="A138" s="120">
        <v>10063900</v>
      </c>
      <c r="B138" s="120" t="s">
        <v>1926</v>
      </c>
      <c r="C138" s="120" t="s">
        <v>1225</v>
      </c>
      <c r="D138" s="120" t="s">
        <v>1914</v>
      </c>
      <c r="E138" s="121">
        <v>1162.67</v>
      </c>
      <c r="F138" s="122" t="s">
        <v>1890</v>
      </c>
      <c r="G138" s="123" t="s">
        <v>1890</v>
      </c>
      <c r="H138" s="126" t="s">
        <v>1890</v>
      </c>
      <c r="I138" s="126">
        <v>1</v>
      </c>
    </row>
    <row r="139" spans="1:9" ht="14.25">
      <c r="A139" s="120">
        <v>11023800</v>
      </c>
      <c r="B139" s="120" t="s">
        <v>1352</v>
      </c>
      <c r="C139" s="120" t="s">
        <v>1225</v>
      </c>
      <c r="D139" s="120" t="s">
        <v>1320</v>
      </c>
      <c r="E139" s="121">
        <v>7124.61</v>
      </c>
      <c r="F139" s="122">
        <v>0.497</v>
      </c>
      <c r="G139" s="123">
        <v>46587</v>
      </c>
      <c r="H139" s="126">
        <v>1</v>
      </c>
      <c r="I139" s="126">
        <v>1</v>
      </c>
    </row>
    <row r="140" spans="1:9" ht="14.25">
      <c r="A140" s="120">
        <v>11023600</v>
      </c>
      <c r="B140" s="120" t="s">
        <v>1353</v>
      </c>
      <c r="C140" s="120" t="s">
        <v>1225</v>
      </c>
      <c r="D140" s="120" t="s">
        <v>1320</v>
      </c>
      <c r="E140" s="121">
        <v>7224.74</v>
      </c>
      <c r="F140" s="122">
        <v>0.30599999999999999</v>
      </c>
      <c r="G140" s="123">
        <v>46587</v>
      </c>
      <c r="H140" s="126">
        <v>1</v>
      </c>
      <c r="I140" s="126">
        <v>1</v>
      </c>
    </row>
    <row r="141" spans="1:9" ht="14.25">
      <c r="A141" s="120">
        <v>11018800</v>
      </c>
      <c r="B141" s="120" t="s">
        <v>2043</v>
      </c>
      <c r="C141" s="120" t="s">
        <v>1225</v>
      </c>
      <c r="D141" s="120" t="s">
        <v>1231</v>
      </c>
      <c r="E141" s="121">
        <v>14164.08</v>
      </c>
      <c r="F141" s="122">
        <v>1</v>
      </c>
      <c r="G141" s="123">
        <v>300</v>
      </c>
      <c r="H141" s="126">
        <v>1</v>
      </c>
      <c r="I141" s="126">
        <v>1</v>
      </c>
    </row>
    <row r="142" spans="1:9" ht="14.25">
      <c r="A142" s="120">
        <v>100282601</v>
      </c>
      <c r="B142" s="120" t="s">
        <v>1991</v>
      </c>
      <c r="C142" s="120" t="s">
        <v>1225</v>
      </c>
      <c r="D142" s="120" t="s">
        <v>1912</v>
      </c>
      <c r="E142" s="121">
        <v>1451.69</v>
      </c>
      <c r="F142" s="122" t="s">
        <v>1890</v>
      </c>
      <c r="G142" s="123" t="s">
        <v>1890</v>
      </c>
      <c r="H142" s="126" t="s">
        <v>1890</v>
      </c>
      <c r="I142" s="126">
        <v>1</v>
      </c>
    </row>
    <row r="143" spans="1:9" ht="14.25">
      <c r="A143" s="120">
        <v>11012800</v>
      </c>
      <c r="B143" s="120" t="s">
        <v>1971</v>
      </c>
      <c r="C143" s="120" t="s">
        <v>1225</v>
      </c>
      <c r="D143" s="120" t="s">
        <v>1231</v>
      </c>
      <c r="E143" s="121">
        <v>19009.14</v>
      </c>
      <c r="F143" s="122">
        <v>0.61550000000000005</v>
      </c>
      <c r="G143" s="123">
        <v>300</v>
      </c>
      <c r="H143" s="126">
        <v>1</v>
      </c>
      <c r="I143" s="126">
        <v>1</v>
      </c>
    </row>
    <row r="144" spans="1:9" ht="14.25">
      <c r="A144" s="120">
        <v>11011100</v>
      </c>
      <c r="B144" s="120" t="s">
        <v>2044</v>
      </c>
      <c r="C144" s="120" t="s">
        <v>1225</v>
      </c>
      <c r="D144" s="120" t="s">
        <v>1320</v>
      </c>
      <c r="E144" s="121">
        <v>7224.74</v>
      </c>
      <c r="F144" s="122">
        <v>0.34</v>
      </c>
      <c r="G144" s="123">
        <v>46587</v>
      </c>
      <c r="H144" s="126">
        <v>1</v>
      </c>
      <c r="I144" s="126">
        <v>1</v>
      </c>
    </row>
    <row r="145" spans="1:9" ht="14.25">
      <c r="A145" s="120">
        <v>100190015</v>
      </c>
      <c r="B145" s="120" t="s">
        <v>2045</v>
      </c>
      <c r="C145" s="120" t="s">
        <v>1225</v>
      </c>
      <c r="D145" s="120" t="s">
        <v>1320</v>
      </c>
      <c r="E145" s="121">
        <v>7354.53</v>
      </c>
      <c r="F145" s="122">
        <v>0.33700000000000002</v>
      </c>
      <c r="G145" s="123">
        <v>46587</v>
      </c>
      <c r="H145" s="126">
        <v>1</v>
      </c>
      <c r="I145" s="126">
        <v>1</v>
      </c>
    </row>
    <row r="146" spans="1:9" ht="14.25">
      <c r="A146" s="120">
        <v>11006600</v>
      </c>
      <c r="B146" s="120" t="s">
        <v>2046</v>
      </c>
      <c r="C146" s="120" t="s">
        <v>1225</v>
      </c>
      <c r="D146" s="120" t="s">
        <v>1320</v>
      </c>
      <c r="E146" s="121">
        <v>7394.54</v>
      </c>
      <c r="F146" s="122">
        <v>0.33700000000000002</v>
      </c>
      <c r="G146" s="123">
        <v>46587</v>
      </c>
      <c r="H146" s="126">
        <v>1</v>
      </c>
      <c r="I146" s="126">
        <v>1</v>
      </c>
    </row>
    <row r="147" spans="1:9" ht="14.25">
      <c r="A147" s="120">
        <v>11001500</v>
      </c>
      <c r="B147" s="120" t="s">
        <v>1354</v>
      </c>
      <c r="C147" s="120" t="s">
        <v>1225</v>
      </c>
      <c r="D147" s="120" t="s">
        <v>1231</v>
      </c>
      <c r="E147" s="121">
        <v>18178.060000000001</v>
      </c>
      <c r="F147" s="122">
        <v>0.73199999999999998</v>
      </c>
      <c r="G147" s="123">
        <v>300</v>
      </c>
      <c r="H147" s="126">
        <v>1</v>
      </c>
      <c r="I147" s="126">
        <v>1</v>
      </c>
    </row>
    <row r="148" spans="1:9" ht="14.25">
      <c r="A148" s="120">
        <v>11005600</v>
      </c>
      <c r="B148" s="120" t="s">
        <v>1355</v>
      </c>
      <c r="C148" s="120" t="s">
        <v>1226</v>
      </c>
      <c r="D148" s="120" t="s">
        <v>1320</v>
      </c>
      <c r="E148" s="121">
        <v>7606.56</v>
      </c>
      <c r="F148" s="122">
        <v>0.33</v>
      </c>
      <c r="G148" s="123">
        <v>46587</v>
      </c>
      <c r="H148" s="126">
        <v>1</v>
      </c>
      <c r="I148" s="126">
        <v>1</v>
      </c>
    </row>
    <row r="149" spans="1:9" ht="14.25">
      <c r="A149" s="120">
        <v>100002426</v>
      </c>
      <c r="B149" s="120" t="s">
        <v>1972</v>
      </c>
      <c r="C149" s="120" t="s">
        <v>1225</v>
      </c>
      <c r="D149" s="120" t="s">
        <v>1912</v>
      </c>
      <c r="E149" s="121">
        <v>1315.72</v>
      </c>
      <c r="F149" s="122" t="s">
        <v>1890</v>
      </c>
      <c r="G149" s="123" t="s">
        <v>1890</v>
      </c>
      <c r="H149" s="126" t="s">
        <v>1890</v>
      </c>
      <c r="I149" s="126">
        <v>1</v>
      </c>
    </row>
    <row r="150" spans="1:9" ht="14.25">
      <c r="A150" s="120">
        <v>11015500</v>
      </c>
      <c r="B150" s="120" t="s">
        <v>1356</v>
      </c>
      <c r="C150" s="120" t="s">
        <v>1225</v>
      </c>
      <c r="D150" s="120" t="s">
        <v>1231</v>
      </c>
      <c r="E150" s="121">
        <v>15531.98</v>
      </c>
      <c r="F150" s="122">
        <v>0.57110000000000005</v>
      </c>
      <c r="G150" s="123">
        <v>300</v>
      </c>
      <c r="H150" s="126">
        <v>1</v>
      </c>
      <c r="I150" s="126">
        <v>1</v>
      </c>
    </row>
    <row r="151" spans="1:9" ht="14.25">
      <c r="A151" s="120">
        <v>11006800</v>
      </c>
      <c r="B151" s="120" t="s">
        <v>1357</v>
      </c>
      <c r="C151" s="120" t="s">
        <v>1225</v>
      </c>
      <c r="D151" s="120" t="s">
        <v>1231</v>
      </c>
      <c r="E151" s="121">
        <v>16521.84</v>
      </c>
      <c r="F151" s="122">
        <v>0.80900000000000005</v>
      </c>
      <c r="G151" s="123">
        <v>300</v>
      </c>
      <c r="H151" s="126">
        <v>1</v>
      </c>
      <c r="I151" s="126">
        <v>1</v>
      </c>
    </row>
    <row r="152" spans="1:9" ht="14.25">
      <c r="A152" s="120">
        <v>11002400</v>
      </c>
      <c r="B152" s="120" t="s">
        <v>2047</v>
      </c>
      <c r="C152" s="120" t="s">
        <v>1597</v>
      </c>
      <c r="D152" s="120" t="s">
        <v>1320</v>
      </c>
      <c r="E152" s="121">
        <v>7332.72</v>
      </c>
      <c r="F152" s="122">
        <v>0.22</v>
      </c>
      <c r="G152" s="123">
        <v>46587</v>
      </c>
      <c r="H152" s="126">
        <v>1</v>
      </c>
      <c r="I152" s="126">
        <v>1</v>
      </c>
    </row>
    <row r="153" spans="1:9" ht="14.25">
      <c r="A153" s="120">
        <v>100046413</v>
      </c>
      <c r="B153" s="120" t="s">
        <v>1973</v>
      </c>
      <c r="C153" s="120" t="s">
        <v>1225</v>
      </c>
      <c r="D153" s="120" t="s">
        <v>1914</v>
      </c>
      <c r="E153" s="121">
        <v>1477.92</v>
      </c>
      <c r="F153" s="122" t="s">
        <v>1890</v>
      </c>
      <c r="G153" s="123" t="s">
        <v>1890</v>
      </c>
      <c r="H153" s="126" t="s">
        <v>1890</v>
      </c>
      <c r="I153" s="126">
        <v>1</v>
      </c>
    </row>
    <row r="154" spans="1:9" ht="14.25">
      <c r="A154" s="120">
        <v>10066300</v>
      </c>
      <c r="B154" s="120" t="s">
        <v>1974</v>
      </c>
      <c r="C154" s="120" t="s">
        <v>1225</v>
      </c>
      <c r="D154" s="120" t="s">
        <v>1914</v>
      </c>
      <c r="E154" s="121">
        <v>1477.92</v>
      </c>
      <c r="F154" s="122" t="s">
        <v>1890</v>
      </c>
      <c r="G154" s="123" t="s">
        <v>1890</v>
      </c>
      <c r="H154" s="126" t="s">
        <v>1890</v>
      </c>
      <c r="I154" s="126">
        <v>1</v>
      </c>
    </row>
    <row r="155" spans="1:9" ht="14.25">
      <c r="A155" s="120">
        <v>10063800</v>
      </c>
      <c r="B155" s="120" t="s">
        <v>1975</v>
      </c>
      <c r="C155" s="120" t="s">
        <v>1225</v>
      </c>
      <c r="D155" s="120" t="s">
        <v>1914</v>
      </c>
      <c r="E155" s="121">
        <v>1477.92</v>
      </c>
      <c r="F155" s="122" t="s">
        <v>1890</v>
      </c>
      <c r="G155" s="123" t="s">
        <v>1890</v>
      </c>
      <c r="H155" s="126" t="s">
        <v>1890</v>
      </c>
      <c r="I155" s="126">
        <v>1</v>
      </c>
    </row>
    <row r="156" spans="1:9" ht="14.25">
      <c r="A156" s="120">
        <v>11013600</v>
      </c>
      <c r="B156" s="120" t="s">
        <v>1358</v>
      </c>
      <c r="C156" s="120" t="s">
        <v>1225</v>
      </c>
      <c r="D156" s="120" t="s">
        <v>1320</v>
      </c>
      <c r="E156" s="121">
        <v>7231.2</v>
      </c>
      <c r="F156" s="122">
        <v>0.48299999999999998</v>
      </c>
      <c r="G156" s="123">
        <v>46587</v>
      </c>
      <c r="H156" s="126">
        <v>1</v>
      </c>
      <c r="I156" s="126">
        <v>1</v>
      </c>
    </row>
    <row r="157" spans="1:9" ht="14.25">
      <c r="A157" s="120">
        <v>11025100</v>
      </c>
      <c r="B157" s="120" t="s">
        <v>1976</v>
      </c>
      <c r="C157" s="120" t="s">
        <v>1225</v>
      </c>
      <c r="D157" s="120" t="s">
        <v>1921</v>
      </c>
      <c r="E157" s="121">
        <v>1953.64</v>
      </c>
      <c r="F157" s="122" t="s">
        <v>1890</v>
      </c>
      <c r="G157" s="123" t="s">
        <v>1890</v>
      </c>
      <c r="H157" s="126" t="s">
        <v>1890</v>
      </c>
      <c r="I157" s="126">
        <v>1</v>
      </c>
    </row>
    <row r="158" spans="1:9" ht="14.25">
      <c r="A158" s="120">
        <v>11023200</v>
      </c>
      <c r="B158" s="120" t="s">
        <v>1977</v>
      </c>
      <c r="C158" s="120" t="s">
        <v>1225</v>
      </c>
      <c r="D158" s="120" t="s">
        <v>1921</v>
      </c>
      <c r="E158" s="121">
        <v>1939.86</v>
      </c>
      <c r="F158" s="122" t="s">
        <v>1890</v>
      </c>
      <c r="G158" s="123" t="s">
        <v>1890</v>
      </c>
      <c r="H158" s="126" t="s">
        <v>1890</v>
      </c>
      <c r="I158" s="126">
        <v>1</v>
      </c>
    </row>
    <row r="159" spans="1:9" ht="14.25">
      <c r="A159" s="120">
        <v>100310220</v>
      </c>
      <c r="B159" s="120" t="s">
        <v>2080</v>
      </c>
      <c r="C159" s="120" t="s">
        <v>1225</v>
      </c>
      <c r="D159" s="120" t="s">
        <v>1914</v>
      </c>
      <c r="E159" s="121">
        <v>4706.4799999999996</v>
      </c>
      <c r="F159" s="122" t="s">
        <v>1890</v>
      </c>
      <c r="G159" s="123" t="s">
        <v>1890</v>
      </c>
      <c r="H159" s="126" t="s">
        <v>1890</v>
      </c>
      <c r="I159" s="126">
        <v>1</v>
      </c>
    </row>
    <row r="160" spans="1:9" ht="14.25">
      <c r="A160" s="120">
        <v>11000600</v>
      </c>
      <c r="B160" s="120" t="s">
        <v>1359</v>
      </c>
      <c r="C160" s="120" t="s">
        <v>1225</v>
      </c>
      <c r="D160" s="120" t="s">
        <v>1231</v>
      </c>
      <c r="E160" s="121">
        <v>12170.42</v>
      </c>
      <c r="F160" s="122">
        <v>0.54800000000000004</v>
      </c>
      <c r="G160" s="123">
        <v>300</v>
      </c>
      <c r="H160" s="126">
        <v>1</v>
      </c>
      <c r="I160" s="126">
        <v>1</v>
      </c>
    </row>
    <row r="161" spans="1:9" ht="14.25">
      <c r="A161" s="120">
        <v>11010000</v>
      </c>
      <c r="B161" s="120" t="s">
        <v>1468</v>
      </c>
      <c r="C161" s="120" t="s">
        <v>1225</v>
      </c>
      <c r="D161" s="120" t="s">
        <v>1231</v>
      </c>
      <c r="E161" s="121">
        <v>22950.95</v>
      </c>
      <c r="F161" s="122">
        <v>0.69230000000000003</v>
      </c>
      <c r="G161" s="123">
        <v>300</v>
      </c>
      <c r="H161" s="126">
        <v>1</v>
      </c>
      <c r="I161" s="126">
        <v>1</v>
      </c>
    </row>
    <row r="162" spans="1:9" ht="14.25">
      <c r="A162" s="120">
        <v>11008400</v>
      </c>
      <c r="B162" s="120" t="s">
        <v>2048</v>
      </c>
      <c r="C162" s="120" t="s">
        <v>1225</v>
      </c>
      <c r="D162" s="120" t="s">
        <v>1320</v>
      </c>
      <c r="E162" s="121">
        <v>7605.39</v>
      </c>
      <c r="F162" s="122">
        <v>0.28599999999999998</v>
      </c>
      <c r="G162" s="123">
        <v>46587</v>
      </c>
      <c r="H162" s="126">
        <v>1</v>
      </c>
      <c r="I162" s="126">
        <v>1</v>
      </c>
    </row>
    <row r="163" spans="1:9" ht="14.25">
      <c r="A163" s="120">
        <v>11013200</v>
      </c>
      <c r="B163" s="120" t="s">
        <v>2049</v>
      </c>
      <c r="C163" s="120" t="s">
        <v>1225</v>
      </c>
      <c r="D163" s="120" t="s">
        <v>1231</v>
      </c>
      <c r="E163" s="121">
        <v>15256.68</v>
      </c>
      <c r="F163" s="122">
        <v>0.61729999999999996</v>
      </c>
      <c r="G163" s="123">
        <v>300</v>
      </c>
      <c r="H163" s="126">
        <v>1</v>
      </c>
      <c r="I163" s="126">
        <v>1</v>
      </c>
    </row>
    <row r="164" spans="1:9" ht="14.25">
      <c r="A164" s="120">
        <v>11013000</v>
      </c>
      <c r="B164" s="120" t="s">
        <v>2050</v>
      </c>
      <c r="C164" s="120" t="s">
        <v>1225</v>
      </c>
      <c r="D164" s="120" t="s">
        <v>1320</v>
      </c>
      <c r="E164" s="121">
        <v>7231.2</v>
      </c>
      <c r="F164" s="122">
        <v>0.377</v>
      </c>
      <c r="G164" s="123">
        <v>46587</v>
      </c>
      <c r="H164" s="126">
        <v>1</v>
      </c>
      <c r="I164" s="126">
        <v>1.8</v>
      </c>
    </row>
    <row r="165" spans="1:9" ht="14.25">
      <c r="A165" s="120">
        <v>11022800</v>
      </c>
      <c r="B165" s="120" t="s">
        <v>2051</v>
      </c>
      <c r="C165" s="120" t="s">
        <v>1225</v>
      </c>
      <c r="D165" s="120" t="s">
        <v>1320</v>
      </c>
      <c r="E165" s="121">
        <v>7442.5</v>
      </c>
      <c r="F165" s="122">
        <v>0.34300000000000003</v>
      </c>
      <c r="G165" s="123">
        <v>46587</v>
      </c>
      <c r="H165" s="126">
        <v>1</v>
      </c>
      <c r="I165" s="126">
        <v>1</v>
      </c>
    </row>
    <row r="166" spans="1:9" ht="14.25">
      <c r="A166" s="120">
        <v>11022900</v>
      </c>
      <c r="B166" s="120" t="s">
        <v>2052</v>
      </c>
      <c r="C166" s="120" t="s">
        <v>1225</v>
      </c>
      <c r="D166" s="120" t="s">
        <v>1320</v>
      </c>
      <c r="E166" s="121">
        <v>7807.73</v>
      </c>
      <c r="F166" s="122">
        <v>0.32600000000000001</v>
      </c>
      <c r="G166" s="123">
        <v>46587</v>
      </c>
      <c r="H166" s="126">
        <v>1</v>
      </c>
      <c r="I166" s="126">
        <v>1.8</v>
      </c>
    </row>
    <row r="167" spans="1:9" ht="14.25">
      <c r="A167" s="120">
        <v>100021887</v>
      </c>
      <c r="B167" s="120" t="s">
        <v>2053</v>
      </c>
      <c r="C167" s="120" t="s">
        <v>1225</v>
      </c>
      <c r="D167" s="120" t="s">
        <v>1320</v>
      </c>
      <c r="E167" s="121">
        <v>7468.7</v>
      </c>
      <c r="F167" s="122">
        <v>0.27900000000000003</v>
      </c>
      <c r="G167" s="123">
        <v>46587</v>
      </c>
      <c r="H167" s="126">
        <v>1</v>
      </c>
      <c r="I167" s="126">
        <v>1</v>
      </c>
    </row>
    <row r="168" spans="1:9" ht="14.25">
      <c r="A168" s="120">
        <v>11008100</v>
      </c>
      <c r="B168" s="120" t="s">
        <v>2054</v>
      </c>
      <c r="C168" s="120" t="s">
        <v>1225</v>
      </c>
      <c r="D168" s="120" t="s">
        <v>1231</v>
      </c>
      <c r="E168" s="121">
        <v>11486.28</v>
      </c>
      <c r="F168" s="122">
        <v>0.49059999999999998</v>
      </c>
      <c r="G168" s="123">
        <v>300</v>
      </c>
      <c r="H168" s="126">
        <v>1</v>
      </c>
      <c r="I168" s="126">
        <v>1</v>
      </c>
    </row>
    <row r="169" spans="1:9" ht="14.25">
      <c r="A169" s="120">
        <v>11015000</v>
      </c>
      <c r="B169" s="120" t="s">
        <v>1978</v>
      </c>
      <c r="C169" s="120" t="s">
        <v>1225</v>
      </c>
      <c r="D169" s="120" t="s">
        <v>1231</v>
      </c>
      <c r="E169" s="121">
        <v>15610.15</v>
      </c>
      <c r="F169" s="122">
        <v>0.74739999999999995</v>
      </c>
      <c r="G169" s="123">
        <v>300</v>
      </c>
      <c r="H169" s="126">
        <v>1</v>
      </c>
      <c r="I169" s="126">
        <v>1</v>
      </c>
    </row>
    <row r="170" spans="1:9" ht="14.25">
      <c r="A170" s="120">
        <v>11004500</v>
      </c>
      <c r="B170" s="120" t="s">
        <v>1469</v>
      </c>
      <c r="C170" s="120" t="s">
        <v>1226</v>
      </c>
      <c r="D170" s="120" t="s">
        <v>1320</v>
      </c>
      <c r="E170" s="121">
        <v>7542.16</v>
      </c>
      <c r="F170" s="122">
        <v>0.35099999999999998</v>
      </c>
      <c r="G170" s="123">
        <v>46587</v>
      </c>
      <c r="H170" s="126">
        <v>1</v>
      </c>
      <c r="I170" s="126">
        <v>1.8</v>
      </c>
    </row>
    <row r="171" spans="1:9" ht="14.25">
      <c r="A171" s="120">
        <v>11004100</v>
      </c>
      <c r="B171" s="120" t="s">
        <v>1470</v>
      </c>
      <c r="C171" s="120" t="s">
        <v>1226</v>
      </c>
      <c r="D171" s="120" t="s">
        <v>1320</v>
      </c>
      <c r="E171" s="121">
        <v>7659.89</v>
      </c>
      <c r="F171" s="122">
        <v>0.377</v>
      </c>
      <c r="G171" s="123">
        <v>46587</v>
      </c>
      <c r="H171" s="126">
        <v>1</v>
      </c>
      <c r="I171" s="126">
        <v>1</v>
      </c>
    </row>
    <row r="172" spans="1:9" ht="14.25">
      <c r="A172" s="120">
        <v>11007200</v>
      </c>
      <c r="B172" s="120" t="s">
        <v>1360</v>
      </c>
      <c r="C172" s="120" t="s">
        <v>1225</v>
      </c>
      <c r="D172" s="120" t="s">
        <v>1231</v>
      </c>
      <c r="E172" s="121">
        <v>14069.55</v>
      </c>
      <c r="F172" s="122">
        <v>0.58289999999999997</v>
      </c>
      <c r="G172" s="123">
        <v>300</v>
      </c>
      <c r="H172" s="126">
        <v>1</v>
      </c>
      <c r="I172" s="126">
        <v>1</v>
      </c>
    </row>
    <row r="173" spans="1:9" ht="14.25">
      <c r="A173" s="120">
        <v>100311820</v>
      </c>
      <c r="B173" s="120" t="s">
        <v>2081</v>
      </c>
      <c r="C173" s="120" t="s">
        <v>1225</v>
      </c>
      <c r="D173" s="120" t="s">
        <v>1320</v>
      </c>
      <c r="E173" s="121">
        <v>7144.91</v>
      </c>
      <c r="F173" s="122">
        <v>0.49</v>
      </c>
      <c r="G173" s="123">
        <v>46587</v>
      </c>
      <c r="H173" s="126">
        <v>1</v>
      </c>
      <c r="I173" s="126">
        <v>1</v>
      </c>
    </row>
    <row r="174" spans="1:9" ht="14.25">
      <c r="A174" s="120">
        <v>11010400</v>
      </c>
      <c r="B174" s="120" t="s">
        <v>2074</v>
      </c>
      <c r="C174" s="120" t="s">
        <v>1225</v>
      </c>
      <c r="D174" s="120" t="s">
        <v>1231</v>
      </c>
      <c r="E174" s="121">
        <v>9996.7000000000007</v>
      </c>
      <c r="F174" s="122">
        <v>0.58169999999999999</v>
      </c>
      <c r="G174" s="123">
        <v>300</v>
      </c>
      <c r="H174" s="126">
        <v>1</v>
      </c>
      <c r="I174" s="126">
        <v>1</v>
      </c>
    </row>
    <row r="175" spans="1:9" ht="14.25">
      <c r="A175" s="120">
        <v>11011000</v>
      </c>
      <c r="B175" s="120" t="s">
        <v>1471</v>
      </c>
      <c r="C175" s="120" t="s">
        <v>1225</v>
      </c>
      <c r="D175" s="120" t="s">
        <v>1231</v>
      </c>
      <c r="E175" s="121">
        <v>14298.82</v>
      </c>
      <c r="F175" s="122">
        <v>0.59499999999999997</v>
      </c>
      <c r="G175" s="123">
        <v>300</v>
      </c>
      <c r="H175" s="126">
        <v>1</v>
      </c>
      <c r="I175" s="126">
        <v>1</v>
      </c>
    </row>
    <row r="176" spans="1:9" ht="14.25">
      <c r="A176" s="120">
        <v>11009900</v>
      </c>
      <c r="B176" s="120" t="s">
        <v>1596</v>
      </c>
      <c r="C176" s="120" t="s">
        <v>1225</v>
      </c>
      <c r="D176" s="120" t="s">
        <v>1320</v>
      </c>
      <c r="E176" s="121">
        <v>7091.85</v>
      </c>
      <c r="F176" s="122">
        <v>0.46500000000000002</v>
      </c>
      <c r="G176" s="123">
        <v>46587</v>
      </c>
      <c r="H176" s="126">
        <v>1</v>
      </c>
      <c r="I176" s="126">
        <v>1.8</v>
      </c>
    </row>
    <row r="177" spans="1:9" ht="14.25">
      <c r="A177" s="120">
        <v>11013400</v>
      </c>
      <c r="B177" s="120" t="s">
        <v>1600</v>
      </c>
      <c r="C177" s="120" t="s">
        <v>1225</v>
      </c>
      <c r="D177" s="120" t="s">
        <v>1231</v>
      </c>
      <c r="E177" s="121">
        <v>14655.45</v>
      </c>
      <c r="F177" s="122">
        <v>0.69789999999999996</v>
      </c>
      <c r="G177" s="123">
        <v>300</v>
      </c>
      <c r="H177" s="126">
        <v>1</v>
      </c>
      <c r="I177" s="126">
        <v>1</v>
      </c>
    </row>
    <row r="178" spans="1:9" ht="14.25">
      <c r="A178" s="120">
        <v>11018200</v>
      </c>
      <c r="B178" s="120" t="s">
        <v>1586</v>
      </c>
      <c r="C178" s="120" t="s">
        <v>1225</v>
      </c>
      <c r="D178" s="120" t="s">
        <v>1231</v>
      </c>
      <c r="E178" s="121">
        <v>18649.25</v>
      </c>
      <c r="F178" s="122">
        <v>0.6159</v>
      </c>
      <c r="G178" s="123">
        <v>300</v>
      </c>
      <c r="H178" s="126">
        <v>1</v>
      </c>
      <c r="I178" s="126">
        <v>1</v>
      </c>
    </row>
    <row r="179" spans="1:9" ht="14.25">
      <c r="A179" s="120">
        <v>11018600</v>
      </c>
      <c r="B179" s="120" t="s">
        <v>2076</v>
      </c>
      <c r="C179" s="120" t="s">
        <v>1225</v>
      </c>
      <c r="D179" s="120" t="s">
        <v>1231</v>
      </c>
      <c r="E179" s="121">
        <v>16875.669999999998</v>
      </c>
      <c r="F179" s="122">
        <v>0.86470000000000002</v>
      </c>
      <c r="G179" s="123">
        <v>300</v>
      </c>
      <c r="H179" s="126">
        <v>1</v>
      </c>
      <c r="I179" s="126">
        <v>1</v>
      </c>
    </row>
    <row r="180" spans="1:9" ht="14.25">
      <c r="A180" s="120">
        <v>11019000</v>
      </c>
      <c r="B180" s="120" t="s">
        <v>2055</v>
      </c>
      <c r="C180" s="120" t="s">
        <v>1225</v>
      </c>
      <c r="D180" s="120" t="s">
        <v>1320</v>
      </c>
      <c r="E180" s="121">
        <v>7368.78</v>
      </c>
      <c r="F180" s="122">
        <v>0.49</v>
      </c>
      <c r="G180" s="123">
        <v>46587</v>
      </c>
      <c r="H180" s="126">
        <v>1</v>
      </c>
      <c r="I180" s="126">
        <v>1</v>
      </c>
    </row>
    <row r="181" spans="1:9" ht="14.25">
      <c r="A181" s="120">
        <v>100199724</v>
      </c>
      <c r="B181" s="120" t="s">
        <v>2056</v>
      </c>
      <c r="C181" s="120" t="s">
        <v>1225</v>
      </c>
      <c r="D181" s="120" t="s">
        <v>1320</v>
      </c>
      <c r="E181" s="121">
        <v>7314.11</v>
      </c>
      <c r="F181" s="122">
        <v>0.49</v>
      </c>
      <c r="G181" s="123">
        <v>46587</v>
      </c>
      <c r="H181" s="126">
        <v>1</v>
      </c>
      <c r="I181" s="126">
        <v>1</v>
      </c>
    </row>
    <row r="182" spans="1:9" ht="14.25">
      <c r="A182" s="120">
        <v>11017800</v>
      </c>
      <c r="B182" s="120" t="s">
        <v>1361</v>
      </c>
      <c r="C182" s="120" t="s">
        <v>1225</v>
      </c>
      <c r="D182" s="120" t="s">
        <v>1231</v>
      </c>
      <c r="E182" s="121">
        <v>15188.54</v>
      </c>
      <c r="F182" s="122">
        <v>0.86499999999999999</v>
      </c>
      <c r="G182" s="123">
        <v>300</v>
      </c>
      <c r="H182" s="126">
        <v>1</v>
      </c>
      <c r="I182" s="126">
        <v>1</v>
      </c>
    </row>
    <row r="183" spans="1:9" ht="14.25">
      <c r="A183" s="120">
        <v>11000900</v>
      </c>
      <c r="B183" s="120" t="s">
        <v>2057</v>
      </c>
      <c r="C183" s="120" t="s">
        <v>1226</v>
      </c>
      <c r="D183" s="120" t="s">
        <v>1320</v>
      </c>
      <c r="E183" s="121">
        <v>7606.56</v>
      </c>
      <c r="F183" s="122">
        <v>0.30199999999999999</v>
      </c>
      <c r="G183" s="123">
        <v>46587</v>
      </c>
      <c r="H183" s="126">
        <v>1</v>
      </c>
      <c r="I183" s="126">
        <v>1</v>
      </c>
    </row>
    <row r="184" spans="1:9" ht="14.25">
      <c r="A184" s="120">
        <v>11001700</v>
      </c>
      <c r="B184" s="120" t="s">
        <v>2075</v>
      </c>
      <c r="C184" s="120" t="s">
        <v>1225</v>
      </c>
      <c r="D184" s="120" t="s">
        <v>1320</v>
      </c>
      <c r="E184" s="121">
        <v>7803.11</v>
      </c>
      <c r="F184" s="122">
        <v>0.27700000000000002</v>
      </c>
      <c r="G184" s="123">
        <v>46587</v>
      </c>
      <c r="H184" s="126">
        <v>1</v>
      </c>
      <c r="I184" s="126">
        <v>1.8</v>
      </c>
    </row>
    <row r="185" spans="1:9" ht="14.25">
      <c r="A185" s="120">
        <v>11022000</v>
      </c>
      <c r="B185" s="120" t="s">
        <v>1888</v>
      </c>
      <c r="C185" s="120" t="s">
        <v>1225</v>
      </c>
      <c r="D185" s="120" t="s">
        <v>1320</v>
      </c>
      <c r="E185" s="121">
        <v>8164.53</v>
      </c>
      <c r="F185" s="122">
        <v>0.27700000000000002</v>
      </c>
      <c r="G185" s="123">
        <v>46587</v>
      </c>
      <c r="H185" s="126">
        <v>1.3</v>
      </c>
      <c r="I185" s="126">
        <v>1.8</v>
      </c>
    </row>
    <row r="186" spans="1:9" ht="14.25">
      <c r="A186" s="120">
        <v>11008700</v>
      </c>
      <c r="B186" s="120" t="s">
        <v>2058</v>
      </c>
      <c r="C186" s="120" t="s">
        <v>1225</v>
      </c>
      <c r="D186" s="120" t="s">
        <v>1231</v>
      </c>
      <c r="E186" s="121">
        <v>15405.56</v>
      </c>
      <c r="F186" s="122">
        <v>0.56930000000000003</v>
      </c>
      <c r="G186" s="123">
        <v>300</v>
      </c>
      <c r="H186" s="126">
        <v>1</v>
      </c>
      <c r="I186" s="126">
        <v>1</v>
      </c>
    </row>
    <row r="187" spans="1:9" ht="14.25">
      <c r="A187" s="120">
        <v>100055308</v>
      </c>
      <c r="B187" s="120" t="s">
        <v>1927</v>
      </c>
      <c r="C187" s="120" t="s">
        <v>1225</v>
      </c>
      <c r="D187" s="120" t="s">
        <v>1912</v>
      </c>
      <c r="E187" s="121">
        <v>1276.98</v>
      </c>
      <c r="F187" s="122" t="s">
        <v>1890</v>
      </c>
      <c r="G187" s="123" t="s">
        <v>1890</v>
      </c>
      <c r="H187" s="126" t="s">
        <v>1890</v>
      </c>
      <c r="I187" s="126">
        <v>1</v>
      </c>
    </row>
    <row r="188" spans="1:9" ht="14.25">
      <c r="A188" s="120">
        <v>82794800</v>
      </c>
      <c r="B188" s="120" t="s">
        <v>1928</v>
      </c>
      <c r="C188" s="120" t="s">
        <v>1597</v>
      </c>
      <c r="D188" s="120" t="s">
        <v>1912</v>
      </c>
      <c r="E188" s="121">
        <v>1293.17</v>
      </c>
      <c r="F188" s="122" t="s">
        <v>1890</v>
      </c>
      <c r="G188" s="123" t="s">
        <v>1890</v>
      </c>
      <c r="H188" s="126" t="s">
        <v>1890</v>
      </c>
      <c r="I188" s="126">
        <v>1</v>
      </c>
    </row>
    <row r="189" spans="1:9" ht="14.25">
      <c r="A189" s="120">
        <v>11008000</v>
      </c>
      <c r="B189" s="120" t="s">
        <v>1362</v>
      </c>
      <c r="C189" s="120" t="s">
        <v>1225</v>
      </c>
      <c r="D189" s="120" t="s">
        <v>1231</v>
      </c>
      <c r="E189" s="121">
        <v>18184.91</v>
      </c>
      <c r="F189" s="122">
        <v>0.63470000000000004</v>
      </c>
      <c r="G189" s="123">
        <v>300</v>
      </c>
      <c r="H189" s="126">
        <v>1</v>
      </c>
      <c r="I189" s="126">
        <v>1</v>
      </c>
    </row>
    <row r="190" spans="1:9" ht="14.25">
      <c r="A190" s="120">
        <v>100051765</v>
      </c>
      <c r="B190" s="120" t="s">
        <v>1979</v>
      </c>
      <c r="C190" s="120" t="s">
        <v>1225</v>
      </c>
      <c r="D190" s="120" t="s">
        <v>1320</v>
      </c>
      <c r="E190" s="121">
        <v>7224.74</v>
      </c>
      <c r="F190" s="122">
        <v>0.34899999999999998</v>
      </c>
      <c r="G190" s="123">
        <v>46587</v>
      </c>
      <c r="H190" s="126">
        <v>1</v>
      </c>
      <c r="I190" s="126">
        <v>1</v>
      </c>
    </row>
    <row r="191" spans="1:9" ht="14.25">
      <c r="A191" s="120">
        <v>10063300</v>
      </c>
      <c r="B191" s="120" t="s">
        <v>1929</v>
      </c>
      <c r="C191" s="120" t="s">
        <v>1225</v>
      </c>
      <c r="D191" s="120" t="s">
        <v>1914</v>
      </c>
      <c r="E191" s="121">
        <v>1531.83</v>
      </c>
      <c r="F191" s="122" t="s">
        <v>1890</v>
      </c>
      <c r="G191" s="123" t="s">
        <v>1890</v>
      </c>
      <c r="H191" s="126" t="s">
        <v>1890</v>
      </c>
      <c r="I191" s="126">
        <v>1</v>
      </c>
    </row>
    <row r="192" spans="1:9" ht="14.25">
      <c r="A192" s="120">
        <v>11016100</v>
      </c>
      <c r="B192" s="120" t="s">
        <v>2059</v>
      </c>
      <c r="C192" s="120" t="s">
        <v>1225</v>
      </c>
      <c r="D192" s="120" t="s">
        <v>1231</v>
      </c>
      <c r="E192" s="121">
        <v>15766.52</v>
      </c>
      <c r="F192" s="122">
        <v>0.73709999999999998</v>
      </c>
      <c r="G192" s="123">
        <v>300</v>
      </c>
      <c r="H192" s="126">
        <v>1</v>
      </c>
      <c r="I192" s="126">
        <v>1</v>
      </c>
    </row>
    <row r="193" spans="1:9" ht="14.25">
      <c r="A193" s="120">
        <v>11008200</v>
      </c>
      <c r="B193" s="120" t="s">
        <v>1363</v>
      </c>
      <c r="C193" s="120" t="s">
        <v>1225</v>
      </c>
      <c r="D193" s="120" t="s">
        <v>1231</v>
      </c>
      <c r="E193" s="121">
        <v>15026.65</v>
      </c>
      <c r="F193" s="122">
        <v>0.68789999999999996</v>
      </c>
      <c r="G193" s="123">
        <v>300</v>
      </c>
      <c r="H193" s="126">
        <v>1</v>
      </c>
      <c r="I193" s="126">
        <v>1</v>
      </c>
    </row>
    <row r="194" spans="1:9" ht="14.25">
      <c r="A194" s="120">
        <v>100065978</v>
      </c>
      <c r="B194" s="120" t="s">
        <v>1930</v>
      </c>
      <c r="C194" s="120" t="s">
        <v>1225</v>
      </c>
      <c r="D194" s="120" t="s">
        <v>1914</v>
      </c>
      <c r="E194" s="121">
        <v>977.61</v>
      </c>
      <c r="F194" s="122" t="s">
        <v>1890</v>
      </c>
      <c r="G194" s="123" t="s">
        <v>1890</v>
      </c>
      <c r="H194" s="126" t="s">
        <v>1890</v>
      </c>
      <c r="I194" s="126">
        <v>1</v>
      </c>
    </row>
    <row r="195" spans="1:9" ht="14.25">
      <c r="A195" s="120">
        <v>10063000</v>
      </c>
      <c r="B195" s="120" t="s">
        <v>1931</v>
      </c>
      <c r="C195" s="120" t="s">
        <v>1225</v>
      </c>
      <c r="D195" s="120" t="s">
        <v>1914</v>
      </c>
      <c r="E195" s="121">
        <v>1945.74</v>
      </c>
      <c r="F195" s="122" t="s">
        <v>1890</v>
      </c>
      <c r="G195" s="123" t="s">
        <v>1890</v>
      </c>
      <c r="H195" s="126" t="s">
        <v>1890</v>
      </c>
      <c r="I195" s="126">
        <v>1</v>
      </c>
    </row>
    <row r="196" spans="1:9" ht="14.25">
      <c r="A196" s="135" t="s">
        <v>1878</v>
      </c>
      <c r="B196" s="120" t="s">
        <v>1878</v>
      </c>
      <c r="C196" s="120" t="s">
        <v>1225</v>
      </c>
      <c r="D196" s="120" t="s">
        <v>1320</v>
      </c>
      <c r="E196" s="121">
        <v>7442.54</v>
      </c>
      <c r="F196" s="122">
        <v>0.315</v>
      </c>
      <c r="G196" s="123">
        <v>46587</v>
      </c>
      <c r="H196" s="126">
        <v>1</v>
      </c>
      <c r="I196" s="126">
        <v>1</v>
      </c>
    </row>
    <row r="197" spans="1:9">
      <c r="A197"/>
      <c r="B197"/>
      <c r="C197"/>
      <c r="D197"/>
      <c r="E197"/>
      <c r="F197"/>
      <c r="G197"/>
      <c r="H197"/>
    </row>
    <row r="198" spans="1:9">
      <c r="A198"/>
      <c r="B198"/>
      <c r="C198"/>
      <c r="D198"/>
      <c r="E198"/>
      <c r="F198"/>
      <c r="G198"/>
      <c r="H198"/>
    </row>
    <row r="199" spans="1:9">
      <c r="A199"/>
      <c r="B199"/>
      <c r="C199"/>
      <c r="D199"/>
      <c r="E199"/>
      <c r="F199"/>
      <c r="G199"/>
      <c r="H199"/>
    </row>
  </sheetData>
  <sheetProtection algorithmName="SHA-512" hashValue="ieoXSA9EeI2MfUcGmYR4QrTjQIjSaogyVLkmv39f7dpnxV18GLxogMkE3Zld0qRD6rYtsc1zTk5xjV+IWQQ2jQ==" saltValue="LC1/ueyst9nl0qaOzmLlZA==" spinCount="100000" sheet="1" autoFilter="0"/>
  <autoFilter ref="A11:I199" xr:uid="{00000000-0009-0000-0000-000005000000}"/>
  <pageMargins left="0.7" right="0.7" top="0.75" bottom="0.75" header="0.3" footer="0.3"/>
  <pageSetup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Cover</vt:lpstr>
      <vt:lpstr>Structure</vt:lpstr>
      <vt:lpstr>Calculator Instructions</vt:lpstr>
      <vt:lpstr>Interactive Calculator</vt:lpstr>
      <vt:lpstr>DRG Table</vt:lpstr>
      <vt:lpstr>Provider Table</vt:lpstr>
      <vt:lpstr>Active_Outlier_Ind</vt:lpstr>
      <vt:lpstr>Active_Payment</vt:lpstr>
      <vt:lpstr>Active_Transfer_Ind</vt:lpstr>
      <vt:lpstr>Age</vt:lpstr>
      <vt:lpstr>APR_DRG</vt:lpstr>
      <vt:lpstr>Billed</vt:lpstr>
      <vt:lpstr>Copay</vt:lpstr>
      <vt:lpstr>'Interactive Calculator'!DRG_Base_Pay</vt:lpstr>
      <vt:lpstr>'DRG Table'!DRG_Table</vt:lpstr>
      <vt:lpstr>LOS</vt:lpstr>
      <vt:lpstr>Medicaid_ID</vt:lpstr>
      <vt:lpstr>Other_Covg</vt:lpstr>
      <vt:lpstr>'Calculator Instructions'!Print_Area</vt:lpstr>
      <vt:lpstr>Cover!Print_Area</vt:lpstr>
      <vt:lpstr>'DRG Table'!Print_Area</vt:lpstr>
      <vt:lpstr>'Interactive Calculator'!Print_Area</vt:lpstr>
      <vt:lpstr>Structure!Print_Area</vt:lpstr>
      <vt:lpstr>'Calculator Instructions'!Print_Titles</vt:lpstr>
      <vt:lpstr>PROVIDER_TABLE</vt:lpstr>
      <vt:lpstr>Xfer_Status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Vidikan</dc:creator>
  <cp:lastModifiedBy>Andrew Vidikan</cp:lastModifiedBy>
  <cp:lastPrinted>2024-12-09T03:32:24Z</cp:lastPrinted>
  <dcterms:created xsi:type="dcterms:W3CDTF">2016-09-27T16:57:57Z</dcterms:created>
  <dcterms:modified xsi:type="dcterms:W3CDTF">2025-05-08T05:17:22Z</dcterms:modified>
</cp:coreProperties>
</file>